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ients\1079\107\"/>
    </mc:Choice>
  </mc:AlternateContent>
  <xr:revisionPtr revIDLastSave="0" documentId="8_{FB837E3B-C300-4AC6-8148-875A76C20E54}" xr6:coauthVersionLast="45" xr6:coauthVersionMax="45" xr10:uidLastSave="{00000000-0000-0000-0000-000000000000}"/>
  <bookViews>
    <workbookView xWindow="-108" yWindow="-108" windowWidth="23256" windowHeight="14016" activeTab="2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Input'!$A$1:$H$43</definedName>
    <definedName name="_xlnm.Print_Area" localSheetId="2">'Financial Input'!$A$1:$P$112</definedName>
    <definedName name="_xlnm.Print_Area" localSheetId="0">Summary!$A$1:$AD$39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4" i="4" l="1"/>
  <c r="AB34" i="4"/>
  <c r="AC33" i="4"/>
  <c r="AB33" i="4"/>
  <c r="AC32" i="4"/>
  <c r="AC35" i="4" s="1"/>
  <c r="AB32" i="4"/>
  <c r="AB35" i="4" s="1"/>
  <c r="AB36" i="4" l="1"/>
  <c r="Z34" i="4" l="1"/>
  <c r="Z33" i="4"/>
  <c r="Z32" i="4"/>
  <c r="Y34" i="4"/>
  <c r="Y33" i="4"/>
  <c r="Y32" i="4"/>
  <c r="Y35" i="4" s="1"/>
  <c r="B103" i="4"/>
  <c r="C103" i="4"/>
  <c r="D103" i="4" s="1"/>
  <c r="B89" i="4"/>
  <c r="C89" i="4"/>
  <c r="B75" i="4"/>
  <c r="D75" i="4" s="1"/>
  <c r="C75" i="4"/>
  <c r="Z35" i="4" l="1"/>
  <c r="Y36" i="4" s="1"/>
  <c r="D89" i="4"/>
  <c r="B61" i="4"/>
  <c r="D61" i="4" s="1"/>
  <c r="C61" i="4"/>
  <c r="G109" i="5"/>
  <c r="G81" i="5"/>
  <c r="G59" i="5"/>
  <c r="O33" i="5"/>
  <c r="O11" i="5"/>
  <c r="C102" i="4"/>
  <c r="B102" i="4"/>
  <c r="C88" i="4"/>
  <c r="B88" i="4"/>
  <c r="C74" i="4"/>
  <c r="B74" i="4"/>
  <c r="G78" i="5" l="1"/>
  <c r="G56" i="5"/>
  <c r="O30" i="5"/>
  <c r="O8" i="5"/>
  <c r="C109" i="5" l="1"/>
  <c r="O23" i="5"/>
  <c r="O26" i="5"/>
  <c r="O45" i="5"/>
  <c r="O48" i="5"/>
  <c r="G71" i="5"/>
  <c r="G74" i="5"/>
  <c r="G93" i="5"/>
  <c r="G96" i="5"/>
  <c r="G62" i="5"/>
  <c r="O14" i="5"/>
  <c r="G84" i="5"/>
  <c r="O36" i="5"/>
  <c r="G90" i="5" l="1"/>
  <c r="G87" i="5"/>
  <c r="G65" i="5"/>
  <c r="G68" i="5"/>
  <c r="O39" i="5" l="1"/>
  <c r="O17" i="5"/>
  <c r="O42" i="5" l="1"/>
  <c r="O20" i="5"/>
  <c r="B32" i="3" l="1"/>
  <c r="B14" i="3"/>
  <c r="A52" i="4"/>
  <c r="B97" i="4"/>
  <c r="C97" i="4"/>
  <c r="B98" i="4"/>
  <c r="C98" i="4"/>
  <c r="B99" i="4"/>
  <c r="C99" i="4"/>
  <c r="B100" i="4"/>
  <c r="C100" i="4"/>
  <c r="B101" i="4"/>
  <c r="C101" i="4"/>
  <c r="C96" i="4"/>
  <c r="B9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9" i="4"/>
  <c r="C69" i="4"/>
  <c r="B70" i="4"/>
  <c r="C70" i="4"/>
  <c r="B71" i="4"/>
  <c r="C71" i="4"/>
  <c r="B72" i="4"/>
  <c r="C72" i="4"/>
  <c r="B73" i="4"/>
  <c r="C73" i="4"/>
  <c r="C68" i="4"/>
  <c r="B68" i="4"/>
  <c r="C83" i="4"/>
  <c r="C84" i="4"/>
  <c r="C85" i="4"/>
  <c r="C86" i="4"/>
  <c r="C87" i="4"/>
  <c r="C82" i="4"/>
  <c r="B83" i="4"/>
  <c r="B84" i="4"/>
  <c r="B85" i="4"/>
  <c r="B86" i="4"/>
  <c r="B87" i="4"/>
  <c r="B82" i="4"/>
  <c r="C5" i="3"/>
  <c r="B35" i="4" l="1"/>
  <c r="A94" i="4" l="1"/>
  <c r="B34" i="4" s="1"/>
  <c r="A80" i="4"/>
  <c r="B33" i="4" s="1"/>
  <c r="A66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72" i="4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<sst xmlns="http://schemas.openxmlformats.org/spreadsheetml/2006/main" count="344" uniqueCount="59">
  <si>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</si>
  <si>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</si>
  <si>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</si>
  <si>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</si>
  <si>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</si>
  <si>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</si>
  <si>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</si>
  <si>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</si>
  <si>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</si>
  <si>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</si>
  <si>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</si>
  <si>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</si>
  <si>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</si>
  <si>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</si>
  <si>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</si>
  <si>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</si>
  <si>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</si>
  <si>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</si>
  <si>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</si>
  <si>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</si>
  <si>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</si>
  <si>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</si>
  <si>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</si>
  <si>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</si>
  <si>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</si>
  <si>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</si>
  <si>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</si>
  <si>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</si>
  <si>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</si>
  <si>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</si>
  <si>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</si>
  <si>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</si>
  <si>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</si>
  <si>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</si>
  <si>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</si>
  <si>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</si>
  <si>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</si>
  <si>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</si>
  <si>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</si>
  <si>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</si>
  <si>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</si>
  <si>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</si>
  <si>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</si>
  <si>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</si>
  <si>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</si>
  <si>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</si>
  <si>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</si>
  <si>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</si>
  <si>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</si>
  <si>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</si>
  <si>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</si>
  <si>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This Year</t>
  </si>
  <si>
    <t>(Last Year)</t>
  </si>
  <si>
    <t xml:space="preserve"> (Last Year)</t>
  </si>
  <si>
    <t>Prior  Year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</si>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</sst>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205948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261678</c:v>
                </c:pt>
                <c:pt idx="7">
                  <c:v>245002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63769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67417</c:v>
                </c:pt>
                <c:pt idx="7">
                  <c:v>66777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37297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74243</c:v>
                </c:pt>
                <c:pt idx="7">
                  <c:v>63904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586313</xdr:colOff>
      <xdr:row>2</xdr:row>
      <xdr:rowOff>180983</xdr:rowOff>
    </xdr:from>
    <xdr:to>
      <xdr:col>29</xdr:col>
      <xdr:colOff>158749</xdr:colOff>
      <xdr:row>18</xdr:row>
      <xdr:rowOff>171459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11641</xdr:colOff>
      <xdr:row>18</xdr:row>
      <xdr:rowOff>163520</xdr:rowOff>
    </xdr:from>
    <xdr:to>
      <xdr:col>9</xdr:col>
      <xdr:colOff>52916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84666</xdr:colOff>
      <xdr:row>19</xdr:row>
      <xdr:rowOff>21166</xdr:rowOff>
    </xdr:from>
    <xdr:to>
      <xdr:col>19</xdr:col>
      <xdr:colOff>137583</xdr:colOff>
      <xdr:row>29</xdr:row>
      <xdr:rowOff>163519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19</xdr:col>
      <xdr:colOff>148166</xdr:colOff>
      <xdr:row>19</xdr:row>
      <xdr:rowOff>4771</xdr:rowOff>
    </xdr:from>
    <xdr:to>
      <xdr:col>29</xdr:col>
      <xdr:colOff>179915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F106"/>
  <sheetViews>
    <sheetView view="pageBreakPreview" topLeftCell="A15" zoomScale="90" zoomScaleNormal="90" zoomScaleSheetLayoutView="90" workbookViewId="0">
      <selection activeCell="AD44" sqref="AD44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style="9" customWidth="1"/>
    <col min="25" max="26" width="9.5546875" style="9" customWidth="1"/>
    <col min="27" max="27" width="0.88671875" customWidth="1"/>
    <col min="28" max="29" width="9.44140625" customWidth="1"/>
  </cols>
  <sheetData>
    <row r="1" spans="1:58" ht="65.25" customHeight="1" x14ac:dyDescent="1.4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0"/>
      <c r="AC1" s="50"/>
      <c r="AD1" s="5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58" s="9" customFormat="1" ht="23.4" x14ac:dyDescent="0.45">
      <c r="A2" s="31"/>
      <c r="B2" s="53" t="s">
        <v>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9" customFormat="1" x14ac:dyDescent="0.3">
      <c r="A3" s="29"/>
      <c r="B3" s="5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32"/>
      <c r="AA3" s="29"/>
      <c r="AB3" s="29"/>
      <c r="AC3" s="29"/>
      <c r="AD3" s="29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32"/>
      <c r="AA4" s="29"/>
      <c r="AB4" s="29"/>
      <c r="AC4" s="29"/>
      <c r="AD4" s="1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1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1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11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11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1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1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11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1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11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1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11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11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11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11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11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1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1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1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1:58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1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1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spans="1:58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1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</row>
    <row r="28" spans="1:58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1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  <row r="29" spans="1:58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11"/>
      <c r="AC29" s="11"/>
      <c r="AD29" s="1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1"/>
      <c r="AC30" s="11"/>
      <c r="AD30" s="11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spans="1:58" x14ac:dyDescent="0.3">
      <c r="A31" s="29"/>
      <c r="B31" s="13" t="s">
        <v>22</v>
      </c>
      <c r="C31" s="11"/>
      <c r="D31" s="57" t="s">
        <v>8</v>
      </c>
      <c r="E31" s="57"/>
      <c r="F31" s="16"/>
      <c r="G31" s="57" t="s">
        <v>9</v>
      </c>
      <c r="H31" s="57"/>
      <c r="I31" s="16"/>
      <c r="J31" s="57" t="s">
        <v>10</v>
      </c>
      <c r="K31" s="57"/>
      <c r="L31" s="16"/>
      <c r="M31" s="57" t="s">
        <v>2</v>
      </c>
      <c r="N31" s="57"/>
      <c r="O31" s="16"/>
      <c r="P31" s="57" t="s">
        <v>11</v>
      </c>
      <c r="Q31" s="57"/>
      <c r="R31" s="16"/>
      <c r="S31" s="57" t="s">
        <v>12</v>
      </c>
      <c r="T31" s="57"/>
      <c r="U31" s="16"/>
      <c r="V31" s="57" t="s">
        <v>13</v>
      </c>
      <c r="W31" s="57"/>
      <c r="X31" s="56"/>
      <c r="Y31" s="57" t="s">
        <v>55</v>
      </c>
      <c r="Z31" s="57"/>
      <c r="AA31" s="11"/>
      <c r="AB31" s="57" t="s">
        <v>56</v>
      </c>
      <c r="AC31" s="57"/>
      <c r="AD31" s="11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</row>
    <row r="32" spans="1:58" x14ac:dyDescent="0.3">
      <c r="A32" s="29"/>
      <c r="B32" s="12" t="str">
        <f>A66</f>
        <v>Residential Demand (Kgal)</v>
      </c>
      <c r="C32" s="11"/>
      <c r="D32" s="15">
        <f>C68</f>
        <v>132905</v>
      </c>
      <c r="E32" s="14">
        <f>B68</f>
        <v>133616</v>
      </c>
      <c r="G32" s="15">
        <f>C69</f>
        <v>146212</v>
      </c>
      <c r="H32" s="14">
        <f>B69</f>
        <v>146882</v>
      </c>
      <c r="J32" s="15">
        <f>C70</f>
        <v>140621</v>
      </c>
      <c r="K32" s="14">
        <f>B70</f>
        <v>154955</v>
      </c>
      <c r="M32" s="15">
        <f>C71</f>
        <v>162790</v>
      </c>
      <c r="N32" s="14">
        <f>B71</f>
        <v>179419</v>
      </c>
      <c r="P32" s="15">
        <f>C72</f>
        <v>194665</v>
      </c>
      <c r="Q32" s="14">
        <f>B72</f>
        <v>205078</v>
      </c>
      <c r="S32" s="15">
        <f>C73</f>
        <v>194086</v>
      </c>
      <c r="T32" s="14">
        <f>B73</f>
        <v>229973</v>
      </c>
      <c r="V32" s="15">
        <f>C74</f>
        <v>209888</v>
      </c>
      <c r="W32" s="14">
        <f>B74</f>
        <v>261678</v>
      </c>
      <c r="Y32" s="15">
        <f>C75</f>
        <v>205948</v>
      </c>
      <c r="Z32" s="14">
        <f>B75</f>
        <v>245002</v>
      </c>
      <c r="AA32" s="11"/>
      <c r="AB32" s="15">
        <f>F75</f>
        <v>0</v>
      </c>
      <c r="AC32" s="14">
        <f>E75</f>
        <v>0</v>
      </c>
      <c r="AD32" s="11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1:58" x14ac:dyDescent="0.3">
      <c r="A33" s="29"/>
      <c r="B33" s="12" t="str">
        <f>A80</f>
        <v>Non-Residential Demand (Kgal)</v>
      </c>
      <c r="C33" s="11"/>
      <c r="D33" s="15">
        <f>C82</f>
        <v>38439</v>
      </c>
      <c r="E33" s="14">
        <f>B82</f>
        <v>36720</v>
      </c>
      <c r="G33" s="15">
        <f>C83</f>
        <v>41545</v>
      </c>
      <c r="H33" s="14">
        <f>B83</f>
        <v>33872</v>
      </c>
      <c r="J33" s="15">
        <f>C84</f>
        <v>39390</v>
      </c>
      <c r="K33" s="14">
        <f>B84</f>
        <v>28794</v>
      </c>
      <c r="M33" s="15">
        <f>C85</f>
        <v>46068</v>
      </c>
      <c r="N33" s="14">
        <f>B85</f>
        <v>33923</v>
      </c>
      <c r="P33" s="15">
        <f>C86</f>
        <v>52164</v>
      </c>
      <c r="Q33" s="14">
        <f>B86</f>
        <v>42862</v>
      </c>
      <c r="S33" s="15">
        <f>C87</f>
        <v>52094</v>
      </c>
      <c r="T33" s="14">
        <f>B87</f>
        <v>55350</v>
      </c>
      <c r="V33" s="15">
        <f>C88</f>
        <v>59449</v>
      </c>
      <c r="W33" s="14">
        <f>B88</f>
        <v>67417</v>
      </c>
      <c r="Y33" s="15">
        <f>C89</f>
        <v>63769</v>
      </c>
      <c r="Z33" s="14">
        <f>B89</f>
        <v>66777</v>
      </c>
      <c r="AA33" s="11"/>
      <c r="AB33" s="15">
        <f>F89</f>
        <v>0</v>
      </c>
      <c r="AC33" s="14">
        <f>E89</f>
        <v>0</v>
      </c>
      <c r="AD33" s="11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58" x14ac:dyDescent="0.3">
      <c r="A34" s="29"/>
      <c r="B34" s="12" t="str">
        <f>A94</f>
        <v>Wholesale Demand (Kgal)</v>
      </c>
      <c r="C34" s="11"/>
      <c r="D34" s="15">
        <f>C96</f>
        <v>7328</v>
      </c>
      <c r="E34" s="14">
        <f>B96</f>
        <v>5662</v>
      </c>
      <c r="G34" s="15">
        <f>C97</f>
        <v>6673</v>
      </c>
      <c r="H34" s="14">
        <f>B97</f>
        <v>8964</v>
      </c>
      <c r="J34" s="15">
        <f>C98</f>
        <v>9201</v>
      </c>
      <c r="K34" s="14">
        <f>B98</f>
        <v>5557</v>
      </c>
      <c r="M34" s="15">
        <f>C99</f>
        <v>12299</v>
      </c>
      <c r="N34" s="14">
        <f>B99</f>
        <v>22105</v>
      </c>
      <c r="P34" s="15">
        <f>C100</f>
        <v>49180</v>
      </c>
      <c r="Q34" s="14">
        <f>B100</f>
        <v>56817</v>
      </c>
      <c r="S34" s="15">
        <f>C101</f>
        <v>48620</v>
      </c>
      <c r="T34" s="14">
        <f>B101</f>
        <v>76109</v>
      </c>
      <c r="V34" s="15">
        <f>C102</f>
        <v>48323</v>
      </c>
      <c r="W34" s="14">
        <f>B102</f>
        <v>74243</v>
      </c>
      <c r="Y34" s="15">
        <f>C103</f>
        <v>37297</v>
      </c>
      <c r="Z34" s="14">
        <f>B103</f>
        <v>63904</v>
      </c>
      <c r="AA34" s="11"/>
      <c r="AB34" s="15">
        <f>F103</f>
        <v>0</v>
      </c>
      <c r="AC34" s="14">
        <f>E103</f>
        <v>0</v>
      </c>
      <c r="AD34" s="11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1:58" x14ac:dyDescent="0.3">
      <c r="A35" s="29"/>
      <c r="B35" s="12" t="str">
        <f>"Total Demand ("&amp;'Demand Input'!$C$9&amp;")"</f>
        <v>Total Demand (Kgal)</v>
      </c>
      <c r="C35" s="11"/>
      <c r="D35" s="15">
        <f>SUM(D32:D34)</f>
        <v>178672</v>
      </c>
      <c r="E35" s="14">
        <f>SUM(E32:E34)</f>
        <v>175998</v>
      </c>
      <c r="G35" s="15">
        <f>SUM(G32:G34)</f>
        <v>194430</v>
      </c>
      <c r="H35" s="14">
        <f>SUM(H32:H34)</f>
        <v>189718</v>
      </c>
      <c r="J35" s="15">
        <f>SUM(J32:J34)</f>
        <v>189212</v>
      </c>
      <c r="K35" s="14">
        <f>SUM(K32:K34)</f>
        <v>189306</v>
      </c>
      <c r="M35" s="15">
        <f>SUM(M32:M34)</f>
        <v>221157</v>
      </c>
      <c r="N35" s="14">
        <f>SUM(N32:N34)</f>
        <v>235447</v>
      </c>
      <c r="P35" s="15">
        <f>SUM(P32:P34)</f>
        <v>296009</v>
      </c>
      <c r="Q35" s="14">
        <f>SUM(Q32:Q34)</f>
        <v>304757</v>
      </c>
      <c r="S35" s="15">
        <f>SUM(S32:S34)</f>
        <v>294800</v>
      </c>
      <c r="T35" s="14">
        <f>SUM(T32:T34)</f>
        <v>361432</v>
      </c>
      <c r="V35" s="15">
        <f>SUM(V32:V34)</f>
        <v>317660</v>
      </c>
      <c r="W35" s="14">
        <f>SUM(W32:W34)</f>
        <v>403338</v>
      </c>
      <c r="Y35" s="15">
        <f>SUM(Y32:Y34)</f>
        <v>307014</v>
      </c>
      <c r="Z35" s="14">
        <f>SUM(Z32:Z34)</f>
        <v>375683</v>
      </c>
      <c r="AA35" s="11"/>
      <c r="AB35" s="15">
        <f>SUM(AB32:AB34)</f>
        <v>0</v>
      </c>
      <c r="AC35" s="14">
        <f>SUM(AC32:AC34)</f>
        <v>0</v>
      </c>
      <c r="AD35" s="11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1:58" x14ac:dyDescent="0.3">
      <c r="A36" s="29"/>
      <c r="B36" s="12" t="s">
        <v>14</v>
      </c>
      <c r="C36" s="11"/>
      <c r="D36" s="58">
        <f>E35/D35-1</f>
        <v>-1.4965971165039837E-2</v>
      </c>
      <c r="E36" s="58"/>
      <c r="F36" s="19"/>
      <c r="G36" s="58">
        <f>H35/G35-1</f>
        <v>-2.4234943167206757E-2</v>
      </c>
      <c r="H36" s="58"/>
      <c r="I36" s="19"/>
      <c r="J36" s="58">
        <f>K35/J35-1</f>
        <v>4.9679724330387032E-4</v>
      </c>
      <c r="K36" s="58"/>
      <c r="L36" s="19"/>
      <c r="M36" s="58">
        <f>N35/M35-1</f>
        <v>6.4614730711666457E-2</v>
      </c>
      <c r="N36" s="58"/>
      <c r="O36" s="19"/>
      <c r="P36" s="58">
        <f>Q35/P35-1</f>
        <v>2.9553155478380777E-2</v>
      </c>
      <c r="Q36" s="58"/>
      <c r="R36" s="19"/>
      <c r="S36" s="58">
        <f>T35/S35-1</f>
        <v>0.22602442333785611</v>
      </c>
      <c r="T36" s="58"/>
      <c r="U36" s="19"/>
      <c r="V36" s="58">
        <f>W35/V35-1</f>
        <v>0.26971604860542708</v>
      </c>
      <c r="W36" s="58"/>
      <c r="X36" s="19"/>
      <c r="Y36" s="58">
        <f>Z35/Y35-1</f>
        <v>0.22366732461711836</v>
      </c>
      <c r="Z36" s="58"/>
      <c r="AA36" s="11"/>
      <c r="AB36" s="58" t="e">
        <f>AC35/AB35-1</f>
        <v>#DIV/0!</v>
      </c>
      <c r="AC36" s="58"/>
      <c r="AD36" s="11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spans="1:58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56"/>
      <c r="Y37" s="11"/>
      <c r="Z37" s="11"/>
      <c r="AA37" s="11"/>
      <c r="AB37" s="11"/>
      <c r="AC37" s="11"/>
      <c r="AD37" s="11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</row>
    <row r="38" spans="1:58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spans="1:58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8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58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1:58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1:58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1:24" s="9" customFormat="1" x14ac:dyDescent="0.3"/>
    <row r="50" spans="1:24" s="9" customFormat="1" x14ac:dyDescent="0.3">
      <c r="A50" s="60" t="s">
        <v>23</v>
      </c>
      <c r="B50" s="60"/>
      <c r="C50" s="60"/>
      <c r="D50" s="60"/>
      <c r="E50" s="60"/>
    </row>
    <row r="51" spans="1:24" s="9" customFormat="1" x14ac:dyDescent="0.3">
      <c r="A51" s="24"/>
      <c r="B51" s="24"/>
      <c r="C51" s="24"/>
      <c r="D51" s="24"/>
      <c r="E51" s="24"/>
    </row>
    <row r="52" spans="1:24" x14ac:dyDescent="0.3">
      <c r="A52" s="7" t="str">
        <f>"Water Produced ("&amp;'Demand Input'!$C$10&amp;")"</f>
        <v>Water Produced (MG)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3">
        <f>'Demand Input'!F35</f>
        <v>189.14</v>
      </c>
      <c r="C54" s="23">
        <f>'Demand Input'!D35</f>
        <v>202.92</v>
      </c>
      <c r="D54" s="5">
        <f t="shared" ref="D54:D60" si="0">B54/C54</f>
        <v>0.93209146461659764</v>
      </c>
      <c r="E54" s="5"/>
      <c r="F54" s="5"/>
      <c r="I54" s="5"/>
      <c r="L54" s="5"/>
      <c r="O54" s="5"/>
      <c r="R54" s="5"/>
      <c r="U54" s="5"/>
      <c r="X54" s="5"/>
    </row>
    <row r="55" spans="1:24" x14ac:dyDescent="0.3">
      <c r="A55" s="1" t="s">
        <v>9</v>
      </c>
      <c r="B55" s="23">
        <f>'Demand Input'!F36</f>
        <v>218.9</v>
      </c>
      <c r="C55" s="23">
        <f>'Demand Input'!D36</f>
        <v>218.89</v>
      </c>
      <c r="D55" s="5">
        <f t="shared" si="0"/>
        <v>1.0000456850472841</v>
      </c>
      <c r="E55" s="5"/>
      <c r="F55" s="5"/>
      <c r="I55" s="5"/>
      <c r="L55" s="5"/>
      <c r="O55" s="5"/>
      <c r="R55" s="5"/>
      <c r="U55" s="5"/>
      <c r="X55" s="5"/>
    </row>
    <row r="56" spans="1:24" x14ac:dyDescent="0.3">
      <c r="A56" s="1" t="s">
        <v>10</v>
      </c>
      <c r="B56" s="23">
        <f>'Demand Input'!F37</f>
        <v>201.4</v>
      </c>
      <c r="C56" s="23">
        <f>'Demand Input'!D37</f>
        <v>226.62</v>
      </c>
      <c r="D56" s="5">
        <f t="shared" si="0"/>
        <v>0.888712381960992</v>
      </c>
      <c r="E56" s="5"/>
      <c r="F56" s="5"/>
      <c r="I56" s="5"/>
      <c r="L56" s="5"/>
      <c r="O56" s="5"/>
      <c r="R56" s="5"/>
      <c r="U56" s="5"/>
      <c r="X56" s="5"/>
    </row>
    <row r="57" spans="1:24" x14ac:dyDescent="0.3">
      <c r="A57" s="1" t="s">
        <v>2</v>
      </c>
      <c r="B57" s="23">
        <f>'Demand Input'!F38</f>
        <v>241.3</v>
      </c>
      <c r="C57" s="23">
        <f>'Demand Input'!D38</f>
        <v>270.85000000000002</v>
      </c>
      <c r="D57" s="5">
        <f t="shared" si="0"/>
        <v>0.89089902159867085</v>
      </c>
      <c r="E57" s="5"/>
      <c r="F57" s="5"/>
      <c r="I57" s="5"/>
      <c r="L57" s="5"/>
      <c r="O57" s="5"/>
      <c r="R57" s="5"/>
      <c r="U57" s="5"/>
      <c r="X57" s="5"/>
    </row>
    <row r="58" spans="1:24" x14ac:dyDescent="0.3">
      <c r="A58" s="1" t="s">
        <v>11</v>
      </c>
      <c r="B58" s="23">
        <f>'Demand Input'!F39</f>
        <v>318.89999999999998</v>
      </c>
      <c r="C58" s="23">
        <f>'Demand Input'!D39</f>
        <v>263.67</v>
      </c>
      <c r="D58" s="5">
        <f t="shared" si="0"/>
        <v>1.2094663784275799</v>
      </c>
      <c r="E58" s="5"/>
      <c r="F58" s="5"/>
      <c r="I58" s="5"/>
      <c r="L58" s="5"/>
      <c r="O58" s="5"/>
      <c r="R58" s="5"/>
      <c r="U58" s="5"/>
      <c r="X58" s="5"/>
    </row>
    <row r="59" spans="1:24" x14ac:dyDescent="0.3">
      <c r="A59" s="1" t="s">
        <v>12</v>
      </c>
      <c r="B59" s="23">
        <f>'Demand Input'!F40</f>
        <v>345.4</v>
      </c>
      <c r="C59" s="23">
        <f>'Demand Input'!D40</f>
        <v>314.55</v>
      </c>
      <c r="D59" s="5">
        <f t="shared" si="0"/>
        <v>1.0980766173899219</v>
      </c>
      <c r="E59" s="5"/>
      <c r="F59" s="5"/>
      <c r="I59" s="5"/>
      <c r="L59" s="5"/>
      <c r="O59" s="5"/>
      <c r="R59" s="5"/>
      <c r="U59" s="5"/>
      <c r="X59" s="5"/>
    </row>
    <row r="60" spans="1:24" x14ac:dyDescent="0.3">
      <c r="A60" s="1" t="s">
        <v>13</v>
      </c>
      <c r="B60" s="23">
        <f>'Demand Input'!F41</f>
        <v>364.8</v>
      </c>
      <c r="C60" s="23">
        <f>'Demand Input'!D41</f>
        <v>311.17</v>
      </c>
      <c r="D60" s="5">
        <f t="shared" si="0"/>
        <v>1.1723495195552269</v>
      </c>
      <c r="E60" s="5"/>
      <c r="F60" s="5"/>
      <c r="I60" s="5"/>
      <c r="L60" s="5"/>
      <c r="O60" s="5"/>
      <c r="R60" s="5"/>
      <c r="U60" s="5"/>
      <c r="X60" s="5"/>
    </row>
    <row r="61" spans="1:24" s="9" customFormat="1" x14ac:dyDescent="0.3">
      <c r="A61" s="1" t="s">
        <v>55</v>
      </c>
      <c r="B61" s="23">
        <f>'Demand Input'!F42</f>
        <v>311</v>
      </c>
      <c r="C61" s="23">
        <f>'Demand Input'!D42</f>
        <v>258.3</v>
      </c>
      <c r="D61" s="5">
        <f t="shared" ref="D61" si="1">B61/C61</f>
        <v>1.2040263259775454</v>
      </c>
      <c r="E61" s="5"/>
      <c r="F61" s="5"/>
      <c r="I61" s="5"/>
      <c r="L61" s="5"/>
      <c r="O61" s="5"/>
      <c r="R61" s="5"/>
      <c r="U61" s="5"/>
      <c r="X61" s="5"/>
    </row>
    <row r="62" spans="1:24" s="9" customFormat="1" x14ac:dyDescent="0.3">
      <c r="A62" s="1" t="s">
        <v>56</v>
      </c>
      <c r="B62" s="23"/>
      <c r="C62" s="23"/>
      <c r="D62" s="5"/>
      <c r="E62" s="5"/>
      <c r="F62" s="5"/>
      <c r="I62" s="5"/>
      <c r="L62" s="5"/>
      <c r="O62" s="5"/>
      <c r="R62" s="5"/>
      <c r="U62" s="5"/>
      <c r="X62" s="5"/>
    </row>
    <row r="63" spans="1:24" s="9" customFormat="1" x14ac:dyDescent="0.3">
      <c r="A63" s="1" t="s">
        <v>57</v>
      </c>
      <c r="B63" s="23"/>
      <c r="C63" s="23"/>
      <c r="D63" s="5"/>
      <c r="E63" s="5"/>
      <c r="F63" s="5"/>
      <c r="I63" s="5"/>
      <c r="L63" s="5"/>
      <c r="O63" s="5"/>
      <c r="R63" s="5"/>
      <c r="U63" s="5"/>
      <c r="X63" s="5"/>
    </row>
    <row r="64" spans="1:24" s="9" customFormat="1" x14ac:dyDescent="0.3">
      <c r="A64" s="1" t="s">
        <v>58</v>
      </c>
      <c r="B64" s="23"/>
      <c r="C64" s="23"/>
      <c r="D64" s="5"/>
      <c r="E64" s="5"/>
      <c r="F64" s="5"/>
      <c r="I64" s="5"/>
      <c r="L64" s="5"/>
      <c r="O64" s="5"/>
      <c r="R64" s="5"/>
      <c r="U64" s="5"/>
      <c r="X64" s="5"/>
    </row>
    <row r="66" spans="1:24" x14ac:dyDescent="0.3">
      <c r="A66" s="7" t="str">
        <f>"Residential Demand ("&amp;'Demand Input'!$C$9&amp;")"</f>
        <v>Residential Demand (Kgal)</v>
      </c>
    </row>
    <row r="67" spans="1:24" x14ac:dyDescent="0.3">
      <c r="A67" s="2" t="s">
        <v>3</v>
      </c>
      <c r="B67" s="3" t="s">
        <v>0</v>
      </c>
      <c r="C67" s="3" t="s">
        <v>1</v>
      </c>
    </row>
    <row r="68" spans="1:24" x14ac:dyDescent="0.3">
      <c r="A68" s="1" t="s">
        <v>8</v>
      </c>
      <c r="B68" s="6">
        <f>'Demand Input'!F18</f>
        <v>133616</v>
      </c>
      <c r="C68" s="6">
        <f>'Demand Input'!B18</f>
        <v>132905</v>
      </c>
      <c r="D68" s="4">
        <f>B68/C68</f>
        <v>1.0053496858658439</v>
      </c>
      <c r="E68" s="4"/>
      <c r="F68" s="4"/>
      <c r="I68" s="4"/>
      <c r="L68" s="4"/>
      <c r="O68" s="4"/>
      <c r="R68" s="4"/>
      <c r="U68" s="4"/>
      <c r="X68" s="4"/>
    </row>
    <row r="69" spans="1:24" x14ac:dyDescent="0.3">
      <c r="A69" s="1" t="s">
        <v>9</v>
      </c>
      <c r="B69" s="6">
        <f>'Demand Input'!F19</f>
        <v>146882</v>
      </c>
      <c r="C69" s="6">
        <f>'Demand Input'!B19</f>
        <v>146212</v>
      </c>
      <c r="D69" s="4">
        <f t="shared" ref="D69:D74" si="2">B69/C69</f>
        <v>1.0045823872185593</v>
      </c>
      <c r="E69" s="4"/>
      <c r="F69" s="4"/>
      <c r="I69" s="4"/>
      <c r="L69" s="4"/>
      <c r="O69" s="4"/>
      <c r="R69" s="4"/>
      <c r="U69" s="4"/>
      <c r="X69" s="4"/>
    </row>
    <row r="70" spans="1:24" x14ac:dyDescent="0.3">
      <c r="A70" s="1" t="s">
        <v>10</v>
      </c>
      <c r="B70" s="6">
        <f>'Demand Input'!F20</f>
        <v>154955</v>
      </c>
      <c r="C70" s="6">
        <f>'Demand Input'!B20</f>
        <v>140621</v>
      </c>
      <c r="D70" s="4">
        <f t="shared" si="2"/>
        <v>1.1019335661103249</v>
      </c>
      <c r="E70" s="4"/>
      <c r="F70" s="4"/>
      <c r="I70" s="4"/>
      <c r="L70" s="4"/>
      <c r="O70" s="4"/>
      <c r="R70" s="4"/>
      <c r="U70" s="4"/>
      <c r="X70" s="4"/>
    </row>
    <row r="71" spans="1:24" x14ac:dyDescent="0.3">
      <c r="A71" s="1" t="s">
        <v>2</v>
      </c>
      <c r="B71" s="6">
        <f>'Demand Input'!F21</f>
        <v>179419</v>
      </c>
      <c r="C71" s="6">
        <f>'Demand Input'!B21</f>
        <v>162790</v>
      </c>
      <c r="D71" s="4">
        <f t="shared" si="2"/>
        <v>1.1021500092143253</v>
      </c>
      <c r="E71" s="4"/>
      <c r="F71" s="4"/>
      <c r="I71" s="4"/>
      <c r="L71" s="4"/>
      <c r="O71" s="4"/>
      <c r="R71" s="4"/>
      <c r="U71" s="4"/>
      <c r="X71" s="4"/>
    </row>
    <row r="72" spans="1:24" x14ac:dyDescent="0.3">
      <c r="A72" s="1" t="s">
        <v>11</v>
      </c>
      <c r="B72" s="6">
        <f>'Demand Input'!F22</f>
        <v>205078</v>
      </c>
      <c r="C72" s="6">
        <f>'Demand Input'!B22</f>
        <v>194665</v>
      </c>
      <c r="D72" s="4">
        <f t="shared" si="2"/>
        <v>1.0534918963347288</v>
      </c>
      <c r="E72" s="4"/>
      <c r="F72" s="4"/>
      <c r="I72" s="4"/>
      <c r="L72" s="4"/>
      <c r="O72" s="4"/>
      <c r="R72" s="4"/>
      <c r="U72" s="4"/>
      <c r="X72" s="4"/>
    </row>
    <row r="73" spans="1:24" x14ac:dyDescent="0.3">
      <c r="A73" s="1" t="s">
        <v>12</v>
      </c>
      <c r="B73" s="6">
        <f>'Demand Input'!F23</f>
        <v>229973</v>
      </c>
      <c r="C73" s="6">
        <f>'Demand Input'!B23</f>
        <v>194086</v>
      </c>
      <c r="D73" s="4">
        <f t="shared" si="2"/>
        <v>1.1849025689642736</v>
      </c>
      <c r="E73" s="4"/>
      <c r="F73" s="4"/>
      <c r="I73" s="4"/>
      <c r="L73" s="4"/>
      <c r="O73" s="4"/>
      <c r="R73" s="4"/>
      <c r="U73" s="4"/>
      <c r="X73" s="4"/>
    </row>
    <row r="74" spans="1:24" x14ac:dyDescent="0.3">
      <c r="A74" s="1" t="s">
        <v>13</v>
      </c>
      <c r="B74" s="6">
        <f>'Demand Input'!F24</f>
        <v>261678</v>
      </c>
      <c r="C74" s="6">
        <f>'Demand Input'!B24</f>
        <v>209888</v>
      </c>
      <c r="D74" s="4">
        <f t="shared" si="2"/>
        <v>1.2467506479646286</v>
      </c>
      <c r="E74" s="4"/>
      <c r="F74" s="4"/>
      <c r="I74" s="4"/>
      <c r="L74" s="4"/>
      <c r="O74" s="4"/>
      <c r="R74" s="4"/>
      <c r="U74" s="4"/>
      <c r="X74" s="4"/>
    </row>
    <row r="75" spans="1:24" s="9" customFormat="1" x14ac:dyDescent="0.3">
      <c r="A75" s="1" t="s">
        <v>55</v>
      </c>
      <c r="B75" s="6">
        <f>'Demand Input'!F25</f>
        <v>245002</v>
      </c>
      <c r="C75" s="6">
        <f>'Demand Input'!B25</f>
        <v>205948</v>
      </c>
      <c r="D75" s="4">
        <f t="shared" ref="D75" si="3">B75/C75</f>
        <v>1.1896303921378213</v>
      </c>
      <c r="E75" s="4"/>
      <c r="F75" s="4"/>
      <c r="I75" s="4"/>
      <c r="L75" s="4"/>
      <c r="O75" s="4"/>
      <c r="R75" s="4"/>
      <c r="U75" s="4"/>
      <c r="X75" s="4"/>
    </row>
    <row r="76" spans="1:24" s="9" customFormat="1" x14ac:dyDescent="0.3">
      <c r="A76" s="1" t="s">
        <v>56</v>
      </c>
      <c r="B76" s="6"/>
      <c r="C76" s="6"/>
      <c r="D76" s="4"/>
      <c r="E76" s="4"/>
      <c r="F76" s="4"/>
      <c r="I76" s="4"/>
      <c r="L76" s="4"/>
      <c r="O76" s="4"/>
      <c r="R76" s="4"/>
      <c r="U76" s="4"/>
      <c r="X76" s="4"/>
    </row>
    <row r="77" spans="1:24" s="9" customFormat="1" x14ac:dyDescent="0.3">
      <c r="A77" s="1" t="s">
        <v>57</v>
      </c>
      <c r="B77" s="6"/>
      <c r="C77" s="6"/>
      <c r="D77" s="4"/>
      <c r="E77" s="4"/>
      <c r="F77" s="4"/>
      <c r="I77" s="4"/>
      <c r="L77" s="4"/>
      <c r="O77" s="4"/>
      <c r="R77" s="4"/>
      <c r="U77" s="4"/>
      <c r="X77" s="4"/>
    </row>
    <row r="78" spans="1:24" x14ac:dyDescent="0.3">
      <c r="A78" s="1" t="s">
        <v>58</v>
      </c>
    </row>
    <row r="80" spans="1:24" x14ac:dyDescent="0.3">
      <c r="A80" s="7" t="str">
        <f>"Non-Residential Demand ("&amp;'Demand Input'!$C$9&amp;")"</f>
        <v>Non-Residential Demand (Kgal)</v>
      </c>
    </row>
    <row r="81" spans="1:24" x14ac:dyDescent="0.3">
      <c r="A81" s="2" t="s">
        <v>3</v>
      </c>
      <c r="B81" s="3" t="s">
        <v>0</v>
      </c>
      <c r="C81" s="3" t="s">
        <v>1</v>
      </c>
    </row>
    <row r="82" spans="1:24" x14ac:dyDescent="0.3">
      <c r="A82" s="1" t="s">
        <v>8</v>
      </c>
      <c r="B82" s="6">
        <f>'Demand Input'!G18</f>
        <v>36720</v>
      </c>
      <c r="C82" s="6">
        <f>'Demand Input'!C18</f>
        <v>38439</v>
      </c>
      <c r="D82" s="4">
        <f>B82/C82</f>
        <v>0.9552797939592601</v>
      </c>
      <c r="E82" s="4"/>
      <c r="F82" s="4"/>
      <c r="I82" s="4"/>
      <c r="L82" s="4"/>
      <c r="O82" s="4"/>
      <c r="R82" s="4"/>
      <c r="U82" s="4"/>
      <c r="X82" s="4"/>
    </row>
    <row r="83" spans="1:24" x14ac:dyDescent="0.3">
      <c r="A83" s="1" t="s">
        <v>9</v>
      </c>
      <c r="B83" s="6">
        <f>'Demand Input'!G19</f>
        <v>33872</v>
      </c>
      <c r="C83" s="6">
        <f>'Demand Input'!C19</f>
        <v>41545</v>
      </c>
      <c r="D83" s="4">
        <f t="shared" ref="D83:D88" si="4">B83/C83</f>
        <v>0.81530870140811174</v>
      </c>
      <c r="E83" s="4"/>
      <c r="F83" s="4"/>
      <c r="I83" s="4"/>
      <c r="L83" s="4"/>
      <c r="O83" s="4"/>
      <c r="R83" s="4"/>
      <c r="U83" s="4"/>
      <c r="X83" s="4"/>
    </row>
    <row r="84" spans="1:24" x14ac:dyDescent="0.3">
      <c r="A84" s="1" t="s">
        <v>10</v>
      </c>
      <c r="B84" s="6">
        <f>'Demand Input'!G20</f>
        <v>28794</v>
      </c>
      <c r="C84" s="6">
        <f>'Demand Input'!C20</f>
        <v>39390</v>
      </c>
      <c r="D84" s="4">
        <f t="shared" si="4"/>
        <v>0.73099771515613099</v>
      </c>
      <c r="E84" s="4"/>
      <c r="F84" s="4"/>
      <c r="I84" s="4"/>
      <c r="L84" s="4"/>
      <c r="O84" s="4"/>
      <c r="R84" s="4"/>
      <c r="U84" s="4"/>
      <c r="X84" s="4"/>
    </row>
    <row r="85" spans="1:24" x14ac:dyDescent="0.3">
      <c r="A85" s="1" t="s">
        <v>2</v>
      </c>
      <c r="B85" s="6">
        <f>'Demand Input'!G21</f>
        <v>33923</v>
      </c>
      <c r="C85" s="6">
        <f>'Demand Input'!C21</f>
        <v>46068</v>
      </c>
      <c r="D85" s="4">
        <f t="shared" si="4"/>
        <v>0.73636797777198926</v>
      </c>
      <c r="E85" s="4"/>
      <c r="F85" s="4"/>
      <c r="I85" s="4"/>
      <c r="L85" s="4"/>
      <c r="O85" s="4"/>
      <c r="R85" s="4"/>
      <c r="U85" s="4"/>
      <c r="X85" s="4"/>
    </row>
    <row r="86" spans="1:24" x14ac:dyDescent="0.3">
      <c r="A86" s="1" t="s">
        <v>11</v>
      </c>
      <c r="B86" s="6">
        <f>'Demand Input'!G22</f>
        <v>42862</v>
      </c>
      <c r="C86" s="6">
        <f>'Demand Input'!C22</f>
        <v>52164</v>
      </c>
      <c r="D86" s="4">
        <f t="shared" si="4"/>
        <v>0.82167778544590142</v>
      </c>
      <c r="E86" s="4"/>
      <c r="F86" s="4"/>
      <c r="I86" s="4"/>
      <c r="L86" s="4"/>
      <c r="O86" s="4"/>
      <c r="R86" s="4"/>
      <c r="U86" s="4"/>
      <c r="X86" s="4"/>
    </row>
    <row r="87" spans="1:24" x14ac:dyDescent="0.3">
      <c r="A87" s="1" t="s">
        <v>12</v>
      </c>
      <c r="B87" s="6">
        <f>'Demand Input'!G23</f>
        <v>55350</v>
      </c>
      <c r="C87" s="6">
        <f>'Demand Input'!C23</f>
        <v>52094</v>
      </c>
      <c r="D87" s="4">
        <f t="shared" si="4"/>
        <v>1.0625023995085807</v>
      </c>
      <c r="E87" s="4"/>
      <c r="F87" s="4"/>
      <c r="I87" s="4"/>
      <c r="L87" s="4"/>
      <c r="O87" s="4"/>
      <c r="R87" s="4"/>
      <c r="U87" s="4"/>
      <c r="X87" s="4"/>
    </row>
    <row r="88" spans="1:24" x14ac:dyDescent="0.3">
      <c r="A88" s="1" t="s">
        <v>13</v>
      </c>
      <c r="B88" s="6">
        <f>'Demand Input'!G24</f>
        <v>67417</v>
      </c>
      <c r="C88" s="6">
        <f>'Demand Input'!C24</f>
        <v>59449</v>
      </c>
      <c r="D88" s="4">
        <f t="shared" si="4"/>
        <v>1.1340308499722451</v>
      </c>
      <c r="E88" s="4"/>
      <c r="F88" s="4"/>
      <c r="I88" s="4"/>
      <c r="L88" s="4"/>
      <c r="O88" s="4"/>
      <c r="R88" s="4"/>
      <c r="U88" s="4"/>
      <c r="X88" s="4"/>
    </row>
    <row r="89" spans="1:24" s="9" customFormat="1" x14ac:dyDescent="0.3">
      <c r="A89" s="1" t="s">
        <v>55</v>
      </c>
      <c r="B89" s="6">
        <f>'Demand Input'!G25</f>
        <v>66777</v>
      </c>
      <c r="C89" s="6">
        <f>'Demand Input'!C25</f>
        <v>63769</v>
      </c>
      <c r="D89" s="4">
        <f t="shared" ref="D89" si="5">B89/C89</f>
        <v>1.0471702551396447</v>
      </c>
      <c r="E89" s="4"/>
      <c r="F89" s="4"/>
      <c r="I89" s="4"/>
      <c r="L89" s="4"/>
      <c r="O89" s="4"/>
      <c r="R89" s="4"/>
      <c r="U89" s="4"/>
      <c r="X89" s="4"/>
    </row>
    <row r="90" spans="1:24" s="9" customFormat="1" x14ac:dyDescent="0.3">
      <c r="A90" s="1" t="s">
        <v>56</v>
      </c>
      <c r="B90" s="6"/>
      <c r="C90" s="6"/>
      <c r="D90" s="4"/>
      <c r="E90" s="4"/>
      <c r="F90" s="4"/>
      <c r="I90" s="4"/>
      <c r="L90" s="4"/>
      <c r="O90" s="4"/>
      <c r="R90" s="4"/>
      <c r="U90" s="4"/>
      <c r="X90" s="4"/>
    </row>
    <row r="91" spans="1:24" s="9" customFormat="1" x14ac:dyDescent="0.3">
      <c r="A91" s="1" t="s">
        <v>57</v>
      </c>
      <c r="B91" s="6"/>
      <c r="C91" s="6"/>
      <c r="D91" s="4"/>
      <c r="E91" s="4"/>
      <c r="F91" s="4"/>
      <c r="I91" s="4"/>
      <c r="L91" s="4"/>
      <c r="O91" s="4"/>
      <c r="R91" s="4"/>
      <c r="U91" s="4"/>
      <c r="X91" s="4"/>
    </row>
    <row r="92" spans="1:24" x14ac:dyDescent="0.3">
      <c r="A92" s="1" t="s">
        <v>58</v>
      </c>
    </row>
    <row r="94" spans="1:24" x14ac:dyDescent="0.3">
      <c r="A94" s="7" t="str">
        <f>"Wholesale Demand ("&amp;'Demand Input'!$C$9&amp;")"</f>
        <v>Wholesale Demand (Kgal)</v>
      </c>
    </row>
    <row r="95" spans="1:24" x14ac:dyDescent="0.3">
      <c r="A95" s="2" t="s">
        <v>3</v>
      </c>
      <c r="B95" s="3" t="s">
        <v>0</v>
      </c>
      <c r="C95" s="3" t="s">
        <v>1</v>
      </c>
    </row>
    <row r="96" spans="1:24" x14ac:dyDescent="0.3">
      <c r="A96" s="1" t="s">
        <v>8</v>
      </c>
      <c r="B96" s="6">
        <f>'Demand Input'!H18</f>
        <v>5662</v>
      </c>
      <c r="C96" s="6">
        <f>'Demand Input'!D18</f>
        <v>7328</v>
      </c>
      <c r="D96" s="4">
        <f>B96/C96</f>
        <v>0.77265283842794763</v>
      </c>
      <c r="E96" s="4"/>
      <c r="F96" s="4"/>
      <c r="I96" s="4"/>
      <c r="L96" s="4"/>
      <c r="O96" s="4"/>
      <c r="R96" s="4"/>
      <c r="U96" s="4"/>
      <c r="X96" s="4"/>
    </row>
    <row r="97" spans="1:24" x14ac:dyDescent="0.3">
      <c r="A97" s="1" t="s">
        <v>9</v>
      </c>
      <c r="B97" s="6">
        <f>'Demand Input'!H19</f>
        <v>8964</v>
      </c>
      <c r="C97" s="6">
        <f>'Demand Input'!D19</f>
        <v>6673</v>
      </c>
      <c r="D97" s="4">
        <f t="shared" ref="D97:D102" si="6">B97/C97</f>
        <v>1.3433238423497678</v>
      </c>
      <c r="E97" s="4"/>
      <c r="F97" s="4"/>
      <c r="I97" s="4"/>
      <c r="L97" s="4"/>
      <c r="O97" s="4"/>
      <c r="R97" s="4"/>
      <c r="U97" s="4"/>
      <c r="X97" s="4"/>
    </row>
    <row r="98" spans="1:24" x14ac:dyDescent="0.3">
      <c r="A98" s="1" t="s">
        <v>10</v>
      </c>
      <c r="B98" s="6">
        <f>'Demand Input'!H20</f>
        <v>5557</v>
      </c>
      <c r="C98" s="6">
        <f>'Demand Input'!D20</f>
        <v>9201</v>
      </c>
      <c r="D98" s="4">
        <f t="shared" si="6"/>
        <v>0.60395609172915987</v>
      </c>
      <c r="E98" s="4"/>
      <c r="F98" s="4"/>
      <c r="I98" s="4"/>
      <c r="L98" s="4"/>
      <c r="O98" s="4"/>
      <c r="R98" s="4"/>
      <c r="U98" s="4"/>
      <c r="X98" s="4"/>
    </row>
    <row r="99" spans="1:24" x14ac:dyDescent="0.3">
      <c r="A99" s="1" t="s">
        <v>2</v>
      </c>
      <c r="B99" s="6">
        <f>'Demand Input'!H21</f>
        <v>22105</v>
      </c>
      <c r="C99" s="6">
        <f>'Demand Input'!D21</f>
        <v>12299</v>
      </c>
      <c r="D99" s="4">
        <f t="shared" si="6"/>
        <v>1.7973005935441906</v>
      </c>
      <c r="E99" s="4"/>
      <c r="F99" s="4"/>
      <c r="I99" s="4"/>
      <c r="L99" s="4"/>
      <c r="O99" s="4"/>
      <c r="R99" s="4"/>
      <c r="U99" s="4"/>
      <c r="X99" s="4"/>
    </row>
    <row r="100" spans="1:24" x14ac:dyDescent="0.3">
      <c r="A100" s="1" t="s">
        <v>11</v>
      </c>
      <c r="B100" s="6">
        <f>'Demand Input'!H22</f>
        <v>56817</v>
      </c>
      <c r="C100" s="6">
        <f>'Demand Input'!D22</f>
        <v>49180</v>
      </c>
      <c r="D100" s="4">
        <f t="shared" si="6"/>
        <v>1.155286701911346</v>
      </c>
      <c r="E100" s="4"/>
      <c r="F100" s="4"/>
      <c r="I100" s="4"/>
      <c r="L100" s="4"/>
      <c r="O100" s="4"/>
      <c r="R100" s="4"/>
      <c r="U100" s="4"/>
      <c r="X100" s="4"/>
    </row>
    <row r="101" spans="1:24" x14ac:dyDescent="0.3">
      <c r="A101" s="1" t="s">
        <v>12</v>
      </c>
      <c r="B101" s="6">
        <f>'Demand Input'!H23</f>
        <v>76109</v>
      </c>
      <c r="C101" s="6">
        <f>'Demand Input'!D23</f>
        <v>48620</v>
      </c>
      <c r="D101" s="4">
        <f t="shared" si="6"/>
        <v>1.5653846153846154</v>
      </c>
      <c r="E101" s="4"/>
      <c r="F101" s="4"/>
      <c r="I101" s="4"/>
      <c r="L101" s="4"/>
      <c r="O101" s="4"/>
      <c r="R101" s="4"/>
      <c r="U101" s="4"/>
      <c r="X101" s="4"/>
    </row>
    <row r="102" spans="1:24" x14ac:dyDescent="0.3">
      <c r="A102" s="1" t="s">
        <v>13</v>
      </c>
      <c r="B102" s="6">
        <f>'Demand Input'!H24</f>
        <v>74243</v>
      </c>
      <c r="C102" s="6">
        <f>'Demand Input'!D24</f>
        <v>48323</v>
      </c>
      <c r="D102" s="4">
        <f t="shared" si="6"/>
        <v>1.5363905386668875</v>
      </c>
      <c r="E102" s="4"/>
      <c r="F102" s="4"/>
      <c r="I102" s="4"/>
      <c r="L102" s="4"/>
      <c r="O102" s="4"/>
      <c r="R102" s="4"/>
      <c r="U102" s="4"/>
      <c r="X102" s="4"/>
    </row>
    <row r="103" spans="1:24" s="9" customFormat="1" x14ac:dyDescent="0.3">
      <c r="A103" s="1" t="s">
        <v>55</v>
      </c>
      <c r="B103" s="6">
        <f>'Demand Input'!H25</f>
        <v>63904</v>
      </c>
      <c r="C103" s="6">
        <f>'Demand Input'!D25</f>
        <v>37297</v>
      </c>
      <c r="D103" s="4">
        <f t="shared" ref="D103" si="7">B103/C103</f>
        <v>1.7133817733329759</v>
      </c>
      <c r="E103" s="4"/>
      <c r="F103" s="4"/>
      <c r="I103" s="4"/>
      <c r="L103" s="4"/>
      <c r="O103" s="4"/>
      <c r="R103" s="4"/>
      <c r="U103" s="4"/>
      <c r="X103" s="4"/>
    </row>
    <row r="104" spans="1:24" x14ac:dyDescent="0.3">
      <c r="A104" s="1" t="s">
        <v>56</v>
      </c>
    </row>
    <row r="105" spans="1:24" x14ac:dyDescent="0.3">
      <c r="A105" s="1" t="s">
        <v>57</v>
      </c>
    </row>
    <row r="106" spans="1:24" x14ac:dyDescent="0.3">
      <c r="A106" s="1" t="s">
        <v>58</v>
      </c>
    </row>
  </sheetData>
  <mergeCells count="20">
    <mergeCell ref="A50:E50"/>
    <mergeCell ref="V36:W36"/>
    <mergeCell ref="D36:E36"/>
    <mergeCell ref="G36:H36"/>
    <mergeCell ref="J36:K36"/>
    <mergeCell ref="M36:N36"/>
    <mergeCell ref="AB31:AC31"/>
    <mergeCell ref="AB36:AC36"/>
    <mergeCell ref="A1:AA1"/>
    <mergeCell ref="P36:Q36"/>
    <mergeCell ref="S36:T36"/>
    <mergeCell ref="D31:E31"/>
    <mergeCell ref="G31:H31"/>
    <mergeCell ref="J31:K31"/>
    <mergeCell ref="M31:N31"/>
    <mergeCell ref="P31:Q31"/>
    <mergeCell ref="S31:T31"/>
    <mergeCell ref="V31:W31"/>
    <mergeCell ref="Y31:Z31"/>
    <mergeCell ref="Y36:Z36"/>
  </mergeCells>
  <phoneticPr fontId="24" type="noConversion"/>
  <pageMargins left="0.25" right="0.25" top="0.75" bottom="0.5" header="0" footer="0"/>
  <pageSetup paperSize="3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91"/>
  <sheetViews>
    <sheetView showGridLines="0" zoomScaleNormal="100" zoomScaleSheetLayoutView="100" workbookViewId="0">
      <selection activeCell="B34" sqref="B34"/>
    </sheetView>
  </sheetViews>
  <sheetFormatPr defaultColWidth="9.109375" defaultRowHeight="14.4" x14ac:dyDescent="0.3"/>
  <cols>
    <col min="1" max="1" width="12.6640625" style="8" customWidth="1"/>
    <col min="2" max="4" width="18.33203125" style="8" customWidth="1"/>
    <col min="5" max="5" width="1.88671875" style="8" customWidth="1"/>
    <col min="6" max="8" width="18.33203125" style="8" customWidth="1"/>
    <col min="9" max="16384" width="9.109375" style="8"/>
  </cols>
  <sheetData>
    <row r="1" spans="1:71" ht="15" customHeight="1" x14ac:dyDescent="0.3">
      <c r="A1" s="64" t="s">
        <v>21</v>
      </c>
      <c r="B1" s="65"/>
      <c r="C1" s="65"/>
      <c r="D1" s="65"/>
      <c r="E1" s="65"/>
      <c r="F1" s="65"/>
      <c r="G1" s="65"/>
      <c r="H1" s="6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5"/>
      <c r="B2" s="65"/>
      <c r="C2" s="65"/>
      <c r="D2" s="65"/>
      <c r="E2" s="65"/>
      <c r="F2" s="65"/>
      <c r="G2" s="65"/>
      <c r="H2" s="6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5"/>
      <c r="B3" s="65"/>
      <c r="C3" s="65"/>
      <c r="D3" s="65"/>
      <c r="E3" s="65"/>
      <c r="F3" s="65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5"/>
      <c r="B4" s="65"/>
      <c r="C4" s="65"/>
      <c r="D4" s="65"/>
      <c r="E4" s="65"/>
      <c r="F4" s="65"/>
      <c r="G4" s="65"/>
      <c r="H4" s="65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6" t="str">
        <f>C8</f>
        <v>PAWTUCKET WATER SUPPLY BOARD</v>
      </c>
      <c r="D5" s="66"/>
      <c r="E5" s="66"/>
      <c r="F5" s="66"/>
      <c r="G5" s="66"/>
      <c r="H5" s="66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6"/>
      <c r="D6" s="66"/>
      <c r="E6" s="66"/>
      <c r="F6" s="66"/>
      <c r="G6" s="66"/>
      <c r="H6" s="6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19</v>
      </c>
      <c r="C8" s="68" t="s">
        <v>46</v>
      </c>
      <c r="D8" s="68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69" t="s">
        <v>45</v>
      </c>
      <c r="D9" s="69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49</v>
      </c>
      <c r="C10" s="69" t="s">
        <v>44</v>
      </c>
      <c r="D10" s="69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3"/>
      <c r="C12" s="63"/>
      <c r="D12" s="63"/>
      <c r="E12" s="63"/>
      <c r="F12" s="63"/>
      <c r="G12" s="63"/>
      <c r="H12" s="63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7" t="str">
        <f>"Input Customer Demand ("&amp;C9&amp;")"</f>
        <v>Input Customer Demand (Kgal)</v>
      </c>
      <c r="C14" s="67"/>
      <c r="D14" s="67"/>
      <c r="E14" s="67"/>
      <c r="F14" s="67"/>
      <c r="G14" s="67"/>
      <c r="H14" s="6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1" t="s">
        <v>16</v>
      </c>
      <c r="C15" s="61"/>
      <c r="D15" s="61"/>
      <c r="E15" s="61"/>
      <c r="F15" s="61"/>
      <c r="G15" s="61"/>
      <c r="H15" s="6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70" t="s">
        <v>18</v>
      </c>
      <c r="C16" s="70"/>
      <c r="D16" s="70"/>
      <c r="E16" s="37"/>
      <c r="F16" s="70" t="s">
        <v>17</v>
      </c>
      <c r="G16" s="70"/>
      <c r="H16" s="70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3" t="s">
        <v>8</v>
      </c>
      <c r="B18" s="21">
        <v>132905</v>
      </c>
      <c r="C18" s="21">
        <v>38439</v>
      </c>
      <c r="D18" s="21">
        <v>7328</v>
      </c>
      <c r="E18" s="22"/>
      <c r="F18" s="21">
        <v>133616</v>
      </c>
      <c r="G18" s="21">
        <v>36720</v>
      </c>
      <c r="H18" s="21">
        <v>5662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3" t="s">
        <v>9</v>
      </c>
      <c r="B19" s="21">
        <v>146212</v>
      </c>
      <c r="C19" s="21">
        <v>41545</v>
      </c>
      <c r="D19" s="21">
        <v>6673</v>
      </c>
      <c r="E19" s="22"/>
      <c r="F19" s="21">
        <v>146882</v>
      </c>
      <c r="G19" s="21">
        <v>33872</v>
      </c>
      <c r="H19" s="21">
        <v>8964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3" t="s">
        <v>10</v>
      </c>
      <c r="B20" s="21">
        <v>140621</v>
      </c>
      <c r="C20" s="21">
        <v>39390</v>
      </c>
      <c r="D20" s="21">
        <v>9201</v>
      </c>
      <c r="E20" s="22"/>
      <c r="F20" s="21">
        <v>154955</v>
      </c>
      <c r="G20" s="21">
        <v>28794</v>
      </c>
      <c r="H20" s="21">
        <v>5557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3" t="s">
        <v>2</v>
      </c>
      <c r="B21" s="21">
        <v>162790</v>
      </c>
      <c r="C21" s="21">
        <v>46068</v>
      </c>
      <c r="D21" s="21">
        <v>12299</v>
      </c>
      <c r="E21" s="22"/>
      <c r="F21" s="21">
        <v>179419</v>
      </c>
      <c r="G21" s="21">
        <v>33923</v>
      </c>
      <c r="H21" s="21">
        <v>22105</v>
      </c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3" t="s">
        <v>11</v>
      </c>
      <c r="B22" s="21">
        <v>194665</v>
      </c>
      <c r="C22" s="21">
        <v>52164</v>
      </c>
      <c r="D22" s="21">
        <v>49180</v>
      </c>
      <c r="E22" s="22"/>
      <c r="F22" s="21">
        <v>205078</v>
      </c>
      <c r="G22" s="21">
        <v>42862</v>
      </c>
      <c r="H22" s="21">
        <v>56817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3" t="s">
        <v>12</v>
      </c>
      <c r="B23" s="21">
        <v>194086</v>
      </c>
      <c r="C23" s="21">
        <v>52094</v>
      </c>
      <c r="D23" s="21">
        <v>48620</v>
      </c>
      <c r="E23" s="22"/>
      <c r="F23" s="21">
        <v>229973</v>
      </c>
      <c r="G23" s="21">
        <v>55350</v>
      </c>
      <c r="H23" s="21">
        <v>76109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3" t="s">
        <v>13</v>
      </c>
      <c r="B24" s="21">
        <v>209888</v>
      </c>
      <c r="C24" s="21">
        <v>59449</v>
      </c>
      <c r="D24" s="21">
        <v>48323</v>
      </c>
      <c r="E24" s="22"/>
      <c r="F24" s="21">
        <v>261678</v>
      </c>
      <c r="G24" s="21">
        <v>67417</v>
      </c>
      <c r="H24" s="21">
        <v>74243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3">
      <c r="A25" s="43" t="s">
        <v>55</v>
      </c>
      <c r="B25" s="21">
        <v>205948</v>
      </c>
      <c r="C25" s="21">
        <v>63769</v>
      </c>
      <c r="D25" s="21">
        <v>37297</v>
      </c>
      <c r="E25" s="22"/>
      <c r="F25" s="21">
        <v>245002</v>
      </c>
      <c r="G25" s="21">
        <v>66777</v>
      </c>
      <c r="H25" s="21">
        <v>63904</v>
      </c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3">
      <c r="A26" s="43" t="s">
        <v>56</v>
      </c>
      <c r="B26" s="21"/>
      <c r="C26" s="21"/>
      <c r="D26" s="21"/>
      <c r="E26" s="22"/>
      <c r="F26" s="21"/>
      <c r="G26" s="21"/>
      <c r="H26" s="2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3">
      <c r="A27" s="43" t="s">
        <v>57</v>
      </c>
      <c r="B27" s="21"/>
      <c r="C27" s="21"/>
      <c r="D27" s="21"/>
      <c r="E27" s="22"/>
      <c r="F27" s="21"/>
      <c r="G27" s="21"/>
      <c r="H27" s="21"/>
      <c r="I27" s="29"/>
      <c r="J27" s="2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3">
      <c r="A28" s="43" t="s">
        <v>58</v>
      </c>
      <c r="B28" s="21"/>
      <c r="C28" s="21"/>
      <c r="D28" s="21"/>
      <c r="E28" s="22"/>
      <c r="F28" s="21"/>
      <c r="G28" s="21"/>
      <c r="H28" s="21"/>
      <c r="I28" s="29"/>
      <c r="J28" s="2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6.75" customHeight="1" x14ac:dyDescent="0.3">
      <c r="A29" s="35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.25" customHeight="1" x14ac:dyDescent="0.3">
      <c r="A30" s="37"/>
      <c r="B30" s="62"/>
      <c r="C30" s="62"/>
      <c r="D30" s="62"/>
      <c r="E30" s="62"/>
      <c r="F30" s="62"/>
      <c r="G30" s="62"/>
      <c r="H30" s="62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6.75" customHeight="1" x14ac:dyDescent="0.3">
      <c r="A31" s="3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23.4" x14ac:dyDescent="0.45">
      <c r="A32" s="38"/>
      <c r="B32" s="67" t="str">
        <f>"Input Water Produced ("&amp;C10&amp;")"</f>
        <v>Input Water Produced (MG)</v>
      </c>
      <c r="C32" s="67"/>
      <c r="D32" s="67"/>
      <c r="E32" s="67"/>
      <c r="F32" s="67"/>
      <c r="G32" s="67"/>
      <c r="H32" s="67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3">
      <c r="A33" s="38"/>
      <c r="B33" s="61" t="s">
        <v>20</v>
      </c>
      <c r="C33" s="61"/>
      <c r="D33" s="61"/>
      <c r="E33" s="61"/>
      <c r="F33" s="61"/>
      <c r="G33" s="61"/>
      <c r="H33" s="6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23.4" x14ac:dyDescent="0.45">
      <c r="A34" s="38"/>
      <c r="B34" s="35"/>
      <c r="C34" s="39" t="s">
        <v>3</v>
      </c>
      <c r="D34" s="40" t="s">
        <v>18</v>
      </c>
      <c r="E34" s="41"/>
      <c r="F34" s="40" t="s">
        <v>17</v>
      </c>
      <c r="G34" s="42"/>
      <c r="H34" s="35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3">
      <c r="A35" s="38"/>
      <c r="B35" s="35"/>
      <c r="C35" s="43" t="s">
        <v>8</v>
      </c>
      <c r="D35" s="20">
        <v>202.92</v>
      </c>
      <c r="E35" s="44"/>
      <c r="F35" s="20">
        <v>189.14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/>
      <c r="C36" s="43" t="s">
        <v>9</v>
      </c>
      <c r="D36" s="20">
        <v>218.89</v>
      </c>
      <c r="E36" s="44"/>
      <c r="F36" s="20">
        <v>218.9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/>
      <c r="C37" s="43" t="s">
        <v>10</v>
      </c>
      <c r="D37" s="20">
        <v>226.62</v>
      </c>
      <c r="E37" s="44"/>
      <c r="F37" s="20">
        <v>201.4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/>
      <c r="C38" s="43" t="s">
        <v>2</v>
      </c>
      <c r="D38" s="20">
        <v>270.85000000000002</v>
      </c>
      <c r="E38" s="44"/>
      <c r="F38" s="20">
        <v>241.3</v>
      </c>
      <c r="G38" s="45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/>
      <c r="C39" s="43" t="s">
        <v>11</v>
      </c>
      <c r="D39" s="20">
        <v>263.67</v>
      </c>
      <c r="E39" s="44"/>
      <c r="F39" s="20">
        <v>318.89999999999998</v>
      </c>
      <c r="G39" s="45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8"/>
      <c r="B40" s="35"/>
      <c r="C40" s="43" t="s">
        <v>12</v>
      </c>
      <c r="D40" s="20">
        <v>314.55</v>
      </c>
      <c r="E40" s="44"/>
      <c r="F40" s="20">
        <v>345.4</v>
      </c>
      <c r="G40" s="45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8"/>
      <c r="B41" s="35"/>
      <c r="C41" s="43" t="s">
        <v>13</v>
      </c>
      <c r="D41" s="20">
        <v>311.17</v>
      </c>
      <c r="E41" s="44"/>
      <c r="F41" s="20">
        <v>364.8</v>
      </c>
      <c r="G41" s="45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8"/>
      <c r="B42" s="35"/>
      <c r="C42" s="43" t="s">
        <v>55</v>
      </c>
      <c r="D42" s="20">
        <v>258.3</v>
      </c>
      <c r="E42" s="29"/>
      <c r="F42" s="20">
        <v>311</v>
      </c>
      <c r="G42" s="29"/>
      <c r="H42" s="29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8"/>
      <c r="B43" s="35"/>
      <c r="C43" s="43" t="s">
        <v>56</v>
      </c>
      <c r="D43" s="20"/>
      <c r="E43" s="29"/>
      <c r="F43" s="20"/>
      <c r="G43" s="29"/>
      <c r="H43" s="29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5"/>
      <c r="B44" s="35"/>
      <c r="C44" s="43" t="s">
        <v>57</v>
      </c>
      <c r="D44" s="20"/>
      <c r="E44" s="29"/>
      <c r="F44" s="20"/>
      <c r="G44" s="29"/>
      <c r="H44" s="29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5"/>
      <c r="B45" s="35"/>
      <c r="C45" s="43" t="s">
        <v>58</v>
      </c>
      <c r="D45" s="20"/>
      <c r="E45" s="32"/>
      <c r="F45" s="20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3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3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3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3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3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3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3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3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</sheetData>
  <mergeCells count="13">
    <mergeCell ref="B33:H33"/>
    <mergeCell ref="B30:H30"/>
    <mergeCell ref="B12:H12"/>
    <mergeCell ref="A1:H4"/>
    <mergeCell ref="C5:H6"/>
    <mergeCell ref="B32:H32"/>
    <mergeCell ref="C8:D8"/>
    <mergeCell ref="C9:D9"/>
    <mergeCell ref="C10:D10"/>
    <mergeCell ref="B14:H14"/>
    <mergeCell ref="B15:H15"/>
    <mergeCell ref="F16:H16"/>
    <mergeCell ref="B16:D16"/>
  </mergeCells>
  <phoneticPr fontId="24" type="noConversion"/>
  <dataValidations disablePrompts="1"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H135"/>
  <sheetViews>
    <sheetView tabSelected="1" zoomScaleNormal="100" zoomScaleSheetLayoutView="100" workbookViewId="0">
      <selection activeCell="M8" sqref="M8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16" width="3.88671875" style="32" customWidth="1"/>
    <col min="17" max="17" width="15.88671875" style="32" customWidth="1"/>
    <col min="18" max="18" width="3.88671875" style="8" customWidth="1"/>
    <col min="19" max="19" width="15.88671875" style="8" customWidth="1"/>
    <col min="20" max="20" width="3.88671875" style="32" customWidth="1"/>
    <col min="21" max="21" width="15.88671875" style="32" customWidth="1"/>
    <col min="22" max="22" width="3.88671875" style="8" customWidth="1"/>
    <col min="23" max="23" width="15.88671875" style="8" customWidth="1"/>
    <col min="24" max="24" width="3.88671875" style="32" customWidth="1"/>
    <col min="25" max="25" width="15.88671875" style="32" customWidth="1"/>
    <col min="26" max="26" width="3.88671875" style="32" customWidth="1"/>
    <col min="27" max="27" width="15.88671875" style="32" customWidth="1"/>
    <col min="28" max="28" width="3.88671875" style="32" customWidth="1"/>
    <col min="29" max="29" width="15.88671875" style="32" customWidth="1"/>
    <col min="30" max="16384" width="9.109375" style="8"/>
  </cols>
  <sheetData>
    <row r="1" spans="1:34" ht="23.4" x14ac:dyDescent="0.4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2"/>
      <c r="AE1" s="32"/>
      <c r="AF1" s="32"/>
      <c r="AG1" s="32"/>
      <c r="AH1" s="32"/>
    </row>
    <row r="2" spans="1:3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2"/>
      <c r="AE2" s="32"/>
      <c r="AF2" s="32"/>
      <c r="AG2" s="32"/>
      <c r="AH2" s="32"/>
    </row>
    <row r="3" spans="1:34" ht="18" x14ac:dyDescent="0.35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2"/>
      <c r="AE3" s="32"/>
      <c r="AF3" s="32"/>
      <c r="AG3" s="32"/>
      <c r="AH3" s="32"/>
    </row>
    <row r="4" spans="1:34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2"/>
      <c r="AE4" s="32"/>
      <c r="AF4" s="32"/>
      <c r="AG4" s="32"/>
      <c r="AH4" s="32"/>
    </row>
    <row r="5" spans="1:34" x14ac:dyDescent="0.3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2"/>
      <c r="AE5" s="32"/>
      <c r="AF5" s="32"/>
      <c r="AG5" s="32"/>
      <c r="AH5" s="32"/>
    </row>
    <row r="6" spans="1:3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2"/>
      <c r="AE6" s="32"/>
      <c r="AF6" s="32"/>
      <c r="AG6" s="32"/>
      <c r="AH6" s="32"/>
    </row>
    <row r="7" spans="1:34" x14ac:dyDescent="0.3">
      <c r="P7" s="8"/>
      <c r="R7" s="32"/>
      <c r="S7" s="32"/>
      <c r="V7" s="32"/>
      <c r="W7" s="32"/>
      <c r="AD7" s="32"/>
      <c r="AE7" s="32"/>
      <c r="AF7" s="32"/>
      <c r="AG7" s="32"/>
      <c r="AH7" s="32"/>
    </row>
    <row r="8" spans="1:34" x14ac:dyDescent="0.3">
      <c r="C8" s="25" t="s">
        <v>55</v>
      </c>
      <c r="E8" s="27">
        <v>1332138.81</v>
      </c>
      <c r="G8" s="27">
        <v>374893.85</v>
      </c>
      <c r="I8" s="27">
        <v>200112.26</v>
      </c>
      <c r="K8" s="27">
        <v>127643.93</v>
      </c>
      <c r="M8" s="27">
        <v>587196</v>
      </c>
      <c r="O8" s="27">
        <f>E8+G8+I8+K8+M8</f>
        <v>2621984.85</v>
      </c>
      <c r="P8" s="8"/>
      <c r="R8" s="32"/>
      <c r="S8" s="32"/>
      <c r="V8" s="32"/>
      <c r="W8" s="32"/>
      <c r="AD8" s="32"/>
      <c r="AE8" s="32"/>
      <c r="AF8" s="32"/>
      <c r="AG8" s="32"/>
      <c r="AH8" s="32"/>
    </row>
    <row r="9" spans="1:34" x14ac:dyDescent="0.3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47</v>
      </c>
      <c r="J9" s="26"/>
      <c r="K9" s="26" t="s">
        <v>30</v>
      </c>
      <c r="L9" s="26"/>
      <c r="M9" s="26" t="s">
        <v>31</v>
      </c>
      <c r="N9" s="26"/>
      <c r="O9" s="26" t="s">
        <v>32</v>
      </c>
      <c r="P9" s="8"/>
      <c r="R9" s="32"/>
      <c r="S9" s="32"/>
      <c r="V9" s="32"/>
      <c r="W9" s="32"/>
      <c r="AD9" s="32"/>
      <c r="AE9" s="32"/>
      <c r="AF9" s="32"/>
      <c r="AG9" s="32"/>
      <c r="AH9" s="32"/>
    </row>
    <row r="10" spans="1:34" x14ac:dyDescent="0.3">
      <c r="P10" s="8"/>
      <c r="R10" s="32"/>
      <c r="S10" s="32"/>
      <c r="V10" s="32"/>
      <c r="W10" s="32"/>
      <c r="AD10" s="32"/>
      <c r="AE10" s="32"/>
      <c r="AF10" s="32"/>
      <c r="AG10" s="32"/>
      <c r="AH10" s="32"/>
    </row>
    <row r="11" spans="1:34" x14ac:dyDescent="0.3">
      <c r="C11" s="25" t="s">
        <v>13</v>
      </c>
      <c r="E11" s="27">
        <v>1660007.21</v>
      </c>
      <c r="G11" s="27">
        <v>329446.42</v>
      </c>
      <c r="I11" s="27">
        <v>186441.31</v>
      </c>
      <c r="K11" s="27">
        <v>135247.5</v>
      </c>
      <c r="M11" s="27">
        <v>627949.99</v>
      </c>
      <c r="O11" s="27">
        <f>E11+G11+I11+K11+M11</f>
        <v>2939092.4299999997</v>
      </c>
      <c r="P11" s="8"/>
      <c r="R11" s="32"/>
      <c r="S11" s="32"/>
      <c r="V11" s="32"/>
      <c r="W11" s="32"/>
      <c r="AD11" s="32"/>
      <c r="AE11" s="32"/>
      <c r="AF11" s="32"/>
      <c r="AG11" s="32"/>
      <c r="AH11" s="32"/>
    </row>
    <row r="12" spans="1:34" x14ac:dyDescent="0.3">
      <c r="C12" s="26" t="s">
        <v>51</v>
      </c>
      <c r="D12" s="26"/>
      <c r="E12" s="26" t="s">
        <v>28</v>
      </c>
      <c r="F12" s="26"/>
      <c r="G12" s="26" t="s">
        <v>29</v>
      </c>
      <c r="H12" s="26"/>
      <c r="I12" s="26" t="s">
        <v>47</v>
      </c>
      <c r="J12" s="26"/>
      <c r="K12" s="26" t="s">
        <v>30</v>
      </c>
      <c r="L12" s="26"/>
      <c r="M12" s="26" t="s">
        <v>31</v>
      </c>
      <c r="N12" s="26"/>
      <c r="O12" s="26" t="s">
        <v>32</v>
      </c>
      <c r="P12" s="8"/>
      <c r="R12" s="32"/>
      <c r="S12" s="32"/>
      <c r="V12" s="32"/>
      <c r="W12" s="32"/>
      <c r="AD12" s="32"/>
      <c r="AE12" s="32"/>
      <c r="AF12" s="32"/>
      <c r="AG12" s="32"/>
      <c r="AH12" s="32"/>
    </row>
    <row r="13" spans="1:34" x14ac:dyDescent="0.3">
      <c r="P13" s="8"/>
      <c r="R13" s="32"/>
      <c r="S13" s="32"/>
      <c r="V13" s="32"/>
      <c r="W13" s="32"/>
      <c r="AD13" s="32"/>
      <c r="AE13" s="32"/>
      <c r="AF13" s="32"/>
      <c r="AG13" s="32"/>
      <c r="AH13" s="32"/>
    </row>
    <row r="14" spans="1:34" x14ac:dyDescent="0.3">
      <c r="C14" s="25" t="s">
        <v>12</v>
      </c>
      <c r="E14" s="27">
        <v>978196.01</v>
      </c>
      <c r="G14" s="27">
        <v>277969.71999999997</v>
      </c>
      <c r="I14" s="27">
        <v>182334.96</v>
      </c>
      <c r="K14" s="27">
        <v>137919.73000000001</v>
      </c>
      <c r="M14" s="27">
        <v>639204.66</v>
      </c>
      <c r="O14" s="27">
        <f>E14+G14+I14+K14+M14</f>
        <v>2215625.08</v>
      </c>
      <c r="P14" s="8"/>
      <c r="R14" s="32"/>
      <c r="S14" s="32"/>
      <c r="V14" s="32"/>
      <c r="W14" s="32"/>
      <c r="AD14" s="32"/>
      <c r="AE14" s="32"/>
      <c r="AF14" s="32"/>
      <c r="AG14" s="32"/>
      <c r="AH14" s="32"/>
    </row>
    <row r="15" spans="1:34" x14ac:dyDescent="0.3">
      <c r="C15" s="26" t="s">
        <v>51</v>
      </c>
      <c r="D15" s="26"/>
      <c r="E15" s="26" t="s">
        <v>28</v>
      </c>
      <c r="F15" s="26"/>
      <c r="G15" s="26" t="s">
        <v>29</v>
      </c>
      <c r="H15" s="26"/>
      <c r="I15" s="26" t="s">
        <v>47</v>
      </c>
      <c r="J15" s="26"/>
      <c r="K15" s="26" t="s">
        <v>30</v>
      </c>
      <c r="L15" s="26"/>
      <c r="M15" s="26" t="s">
        <v>31</v>
      </c>
      <c r="N15" s="26"/>
      <c r="O15" s="26" t="s">
        <v>32</v>
      </c>
      <c r="P15" s="8"/>
      <c r="R15" s="32"/>
      <c r="S15" s="32"/>
      <c r="V15" s="32"/>
      <c r="W15" s="32"/>
      <c r="AD15" s="32"/>
      <c r="AE15" s="32"/>
      <c r="AF15" s="32"/>
      <c r="AG15" s="32"/>
      <c r="AH15" s="32"/>
    </row>
    <row r="16" spans="1:34" x14ac:dyDescent="0.3">
      <c r="P16" s="8"/>
      <c r="R16" s="32"/>
      <c r="S16" s="32"/>
      <c r="V16" s="32"/>
      <c r="W16" s="32"/>
      <c r="AD16" s="32"/>
      <c r="AE16" s="32"/>
      <c r="AF16" s="32"/>
      <c r="AG16" s="32"/>
      <c r="AH16" s="32"/>
    </row>
    <row r="17" spans="3:34" x14ac:dyDescent="0.3">
      <c r="C17" s="25" t="s">
        <v>11</v>
      </c>
      <c r="E17" s="27">
        <v>905191</v>
      </c>
      <c r="G17" s="27">
        <v>283109</v>
      </c>
      <c r="I17" s="27">
        <v>190870</v>
      </c>
      <c r="K17" s="27">
        <v>135866</v>
      </c>
      <c r="M17" s="27">
        <v>613990</v>
      </c>
      <c r="O17" s="27">
        <f>E17+G17+I17+K17+M17</f>
        <v>2129026</v>
      </c>
      <c r="P17" s="8"/>
      <c r="R17" s="32"/>
      <c r="S17" s="32"/>
      <c r="V17" s="32"/>
      <c r="W17" s="32"/>
      <c r="AD17" s="32"/>
      <c r="AE17" s="32"/>
      <c r="AF17" s="32"/>
      <c r="AG17" s="32"/>
      <c r="AH17" s="32"/>
    </row>
    <row r="18" spans="3:34" x14ac:dyDescent="0.3">
      <c r="C18" s="26" t="s">
        <v>51</v>
      </c>
      <c r="D18" s="26"/>
      <c r="E18" s="26" t="s">
        <v>28</v>
      </c>
      <c r="F18" s="26"/>
      <c r="G18" s="26" t="s">
        <v>29</v>
      </c>
      <c r="H18" s="26"/>
      <c r="I18" s="26" t="s">
        <v>47</v>
      </c>
      <c r="J18" s="26"/>
      <c r="K18" s="26" t="s">
        <v>30</v>
      </c>
      <c r="L18" s="26"/>
      <c r="M18" s="26" t="s">
        <v>31</v>
      </c>
      <c r="N18" s="26"/>
      <c r="O18" s="26" t="s">
        <v>32</v>
      </c>
      <c r="P18" s="8"/>
      <c r="R18" s="32"/>
      <c r="S18" s="32"/>
      <c r="V18" s="32"/>
      <c r="W18" s="32"/>
      <c r="AD18" s="32"/>
      <c r="AE18" s="32"/>
      <c r="AF18" s="32"/>
      <c r="AG18" s="32"/>
      <c r="AH18" s="32"/>
    </row>
    <row r="19" spans="3:34" x14ac:dyDescent="0.3">
      <c r="P19" s="8"/>
      <c r="R19" s="32"/>
      <c r="S19" s="32"/>
      <c r="V19" s="32"/>
      <c r="W19" s="32"/>
      <c r="AD19" s="32"/>
      <c r="AE19" s="32"/>
      <c r="AF19" s="32"/>
      <c r="AG19" s="32"/>
      <c r="AH19" s="32"/>
    </row>
    <row r="20" spans="3:34" x14ac:dyDescent="0.3">
      <c r="C20" s="25" t="s">
        <v>2</v>
      </c>
      <c r="E20" s="27">
        <v>923259.20000000007</v>
      </c>
      <c r="G20" s="27">
        <v>296188.28000000003</v>
      </c>
      <c r="I20" s="27">
        <v>193068.3</v>
      </c>
      <c r="K20" s="27">
        <v>171198.82</v>
      </c>
      <c r="M20" s="27">
        <v>542223.34</v>
      </c>
      <c r="O20" s="27">
        <f>E20+G20+I20+K20+M20</f>
        <v>2125937.94</v>
      </c>
      <c r="P20" s="8"/>
      <c r="R20" s="32"/>
      <c r="S20" s="32"/>
      <c r="V20" s="32"/>
      <c r="W20" s="32"/>
      <c r="AD20" s="32"/>
      <c r="AE20" s="32"/>
      <c r="AF20" s="32"/>
      <c r="AG20" s="32"/>
      <c r="AH20" s="32"/>
    </row>
    <row r="21" spans="3:34" x14ac:dyDescent="0.3">
      <c r="C21" s="26" t="s">
        <v>51</v>
      </c>
      <c r="D21" s="26"/>
      <c r="E21" s="26" t="s">
        <v>28</v>
      </c>
      <c r="F21" s="26"/>
      <c r="G21" s="26" t="s">
        <v>29</v>
      </c>
      <c r="H21" s="26"/>
      <c r="I21" s="26" t="s">
        <v>47</v>
      </c>
      <c r="J21" s="26"/>
      <c r="K21" s="26" t="s">
        <v>30</v>
      </c>
      <c r="L21" s="26"/>
      <c r="M21" s="26" t="s">
        <v>31</v>
      </c>
      <c r="N21" s="26"/>
      <c r="O21" s="26" t="s">
        <v>32</v>
      </c>
      <c r="P21" s="8"/>
      <c r="R21" s="32"/>
      <c r="S21" s="32"/>
      <c r="V21" s="32"/>
      <c r="W21" s="32"/>
      <c r="AD21" s="32"/>
      <c r="AE21" s="32"/>
      <c r="AF21" s="32"/>
      <c r="AG21" s="32"/>
      <c r="AH21" s="32"/>
    </row>
    <row r="22" spans="3:34" x14ac:dyDescent="0.3">
      <c r="P22" s="8"/>
      <c r="R22" s="32"/>
      <c r="S22" s="32"/>
      <c r="V22" s="32"/>
      <c r="W22" s="32"/>
      <c r="AD22" s="32"/>
      <c r="AE22" s="32"/>
      <c r="AF22" s="32"/>
      <c r="AG22" s="32"/>
      <c r="AH22" s="32"/>
    </row>
    <row r="23" spans="3:34" x14ac:dyDescent="0.3">
      <c r="C23" s="25" t="s">
        <v>10</v>
      </c>
      <c r="E23" s="27">
        <v>871910.69000000006</v>
      </c>
      <c r="G23" s="27">
        <v>313915.40000000002</v>
      </c>
      <c r="I23" s="27">
        <v>229040.93</v>
      </c>
      <c r="K23" s="27">
        <v>142213.85</v>
      </c>
      <c r="M23" s="27">
        <v>502286.66000000003</v>
      </c>
      <c r="O23" s="27">
        <f>E23+G23+I23+K23+M23</f>
        <v>2059367.5300000003</v>
      </c>
      <c r="P23" s="8"/>
      <c r="R23" s="32"/>
      <c r="S23" s="32"/>
      <c r="V23" s="32"/>
      <c r="W23" s="32"/>
      <c r="AD23" s="32"/>
      <c r="AE23" s="32"/>
      <c r="AF23" s="32"/>
      <c r="AG23" s="32"/>
      <c r="AH23" s="32"/>
    </row>
    <row r="24" spans="3:34" x14ac:dyDescent="0.3">
      <c r="C24" s="26" t="s">
        <v>51</v>
      </c>
      <c r="D24" s="26"/>
      <c r="E24" s="26" t="s">
        <v>28</v>
      </c>
      <c r="F24" s="26"/>
      <c r="G24" s="26" t="s">
        <v>29</v>
      </c>
      <c r="H24" s="26"/>
      <c r="I24" s="26" t="s">
        <v>47</v>
      </c>
      <c r="J24" s="26"/>
      <c r="K24" s="26" t="s">
        <v>30</v>
      </c>
      <c r="L24" s="26"/>
      <c r="M24" s="26" t="s">
        <v>31</v>
      </c>
      <c r="N24" s="26"/>
      <c r="O24" s="26" t="s">
        <v>32</v>
      </c>
      <c r="P24" s="8"/>
      <c r="R24" s="32"/>
      <c r="S24" s="32"/>
      <c r="V24" s="32"/>
      <c r="W24" s="32"/>
      <c r="AD24" s="32"/>
      <c r="AE24" s="32"/>
      <c r="AF24" s="32"/>
      <c r="AG24" s="32"/>
      <c r="AH24" s="32"/>
    </row>
    <row r="25" spans="3:34" x14ac:dyDescent="0.3">
      <c r="P25" s="8"/>
      <c r="R25" s="32"/>
      <c r="S25" s="32"/>
      <c r="V25" s="32"/>
      <c r="W25" s="32"/>
      <c r="AD25" s="32"/>
      <c r="AE25" s="32"/>
      <c r="AF25" s="32"/>
      <c r="AG25" s="32"/>
      <c r="AH25" s="32"/>
    </row>
    <row r="26" spans="3:34" x14ac:dyDescent="0.3">
      <c r="C26" s="25" t="s">
        <v>9</v>
      </c>
      <c r="E26" s="27">
        <v>1092371</v>
      </c>
      <c r="G26" s="27">
        <v>361998</v>
      </c>
      <c r="I26" s="27">
        <v>196045</v>
      </c>
      <c r="K26" s="27">
        <v>140759</v>
      </c>
      <c r="M26" s="27">
        <v>455665</v>
      </c>
      <c r="O26" s="27">
        <f>E26+G26+I26+K26+M26</f>
        <v>2246838</v>
      </c>
      <c r="P26" s="8"/>
      <c r="R26" s="32"/>
      <c r="S26" s="32"/>
      <c r="V26" s="32"/>
      <c r="W26" s="32"/>
      <c r="AD26" s="32"/>
      <c r="AE26" s="32"/>
      <c r="AF26" s="32"/>
      <c r="AG26" s="32"/>
      <c r="AH26" s="32"/>
    </row>
    <row r="27" spans="3:34" x14ac:dyDescent="0.3">
      <c r="C27" s="26" t="s">
        <v>51</v>
      </c>
      <c r="D27" s="26"/>
      <c r="E27" s="26" t="s">
        <v>28</v>
      </c>
      <c r="F27" s="26"/>
      <c r="G27" s="26" t="s">
        <v>29</v>
      </c>
      <c r="H27" s="26"/>
      <c r="I27" s="26" t="s">
        <v>47</v>
      </c>
      <c r="J27" s="26"/>
      <c r="K27" s="26" t="s">
        <v>30</v>
      </c>
      <c r="L27" s="26"/>
      <c r="M27" s="26" t="s">
        <v>31</v>
      </c>
      <c r="N27" s="26"/>
      <c r="O27" s="26" t="s">
        <v>32</v>
      </c>
      <c r="P27" s="8"/>
      <c r="R27" s="32"/>
      <c r="S27" s="32"/>
      <c r="V27" s="32"/>
      <c r="W27" s="32"/>
      <c r="AD27" s="32"/>
      <c r="AE27" s="32"/>
      <c r="AF27" s="32"/>
      <c r="AG27" s="32"/>
      <c r="AH27" s="32"/>
    </row>
    <row r="28" spans="3:34" x14ac:dyDescent="0.3">
      <c r="P28" s="8"/>
      <c r="R28" s="32"/>
      <c r="S28" s="32"/>
      <c r="V28" s="32"/>
      <c r="W28" s="32"/>
      <c r="AD28" s="32"/>
      <c r="AE28" s="32"/>
      <c r="AF28" s="32"/>
      <c r="AG28" s="32"/>
      <c r="AH28" s="32"/>
    </row>
    <row r="29" spans="3:34" x14ac:dyDescent="0.3">
      <c r="P29" s="8"/>
      <c r="R29" s="32"/>
      <c r="S29" s="32"/>
      <c r="V29" s="32"/>
      <c r="W29" s="32"/>
      <c r="AD29" s="32"/>
      <c r="AE29" s="32"/>
      <c r="AF29" s="32"/>
      <c r="AG29" s="32"/>
      <c r="AH29" s="32"/>
    </row>
    <row r="30" spans="3:34" x14ac:dyDescent="0.3">
      <c r="C30" s="25" t="s">
        <v>55</v>
      </c>
      <c r="E30" s="27">
        <v>1517390</v>
      </c>
      <c r="G30" s="27">
        <v>380715</v>
      </c>
      <c r="I30" s="27">
        <v>199640</v>
      </c>
      <c r="K30" s="27">
        <v>152951</v>
      </c>
      <c r="M30" s="27">
        <v>420831.77999999997</v>
      </c>
      <c r="O30" s="27">
        <f>E30+G30+I30+K30+M30</f>
        <v>2671527.7799999998</v>
      </c>
      <c r="P30" s="8"/>
      <c r="R30" s="32"/>
      <c r="S30" s="32"/>
      <c r="V30" s="32"/>
      <c r="W30" s="32"/>
      <c r="AD30" s="32"/>
      <c r="AE30" s="32"/>
      <c r="AF30" s="32"/>
      <c r="AG30" s="32"/>
      <c r="AH30" s="32"/>
    </row>
    <row r="31" spans="3:34" x14ac:dyDescent="0.3">
      <c r="C31" s="26" t="s">
        <v>34</v>
      </c>
      <c r="D31" s="26"/>
      <c r="E31" s="26" t="s">
        <v>28</v>
      </c>
      <c r="F31" s="26"/>
      <c r="G31" s="26" t="s">
        <v>29</v>
      </c>
      <c r="H31" s="26"/>
      <c r="I31" s="26" t="s">
        <v>47</v>
      </c>
      <c r="J31" s="26"/>
      <c r="K31" s="26" t="s">
        <v>30</v>
      </c>
      <c r="L31" s="26"/>
      <c r="M31" s="26" t="s">
        <v>31</v>
      </c>
      <c r="N31" s="26"/>
      <c r="O31" s="26" t="s">
        <v>32</v>
      </c>
      <c r="P31" s="8"/>
      <c r="R31" s="32"/>
      <c r="S31" s="32"/>
      <c r="V31" s="32"/>
      <c r="W31" s="32"/>
      <c r="AD31" s="32"/>
      <c r="AE31" s="32"/>
      <c r="AF31" s="32"/>
      <c r="AG31" s="32"/>
      <c r="AH31" s="32"/>
    </row>
    <row r="32" spans="3:34" x14ac:dyDescent="0.3">
      <c r="P32" s="8"/>
      <c r="R32" s="32"/>
      <c r="S32" s="32"/>
      <c r="V32" s="32"/>
      <c r="W32" s="32"/>
      <c r="AD32" s="32"/>
      <c r="AE32" s="32"/>
      <c r="AF32" s="32"/>
      <c r="AG32" s="32"/>
      <c r="AH32" s="32"/>
    </row>
    <row r="33" spans="3:34" x14ac:dyDescent="0.3">
      <c r="C33" s="25" t="s">
        <v>13</v>
      </c>
      <c r="E33" s="27">
        <v>1311450.53</v>
      </c>
      <c r="G33" s="27">
        <v>309515.32</v>
      </c>
      <c r="I33" s="27">
        <v>207067.72</v>
      </c>
      <c r="K33" s="27">
        <v>128142.93</v>
      </c>
      <c r="M33" s="27">
        <v>382090.42</v>
      </c>
      <c r="O33" s="27">
        <f>E33+G33+I33+K33+M33</f>
        <v>2338266.92</v>
      </c>
      <c r="P33" s="8"/>
      <c r="R33" s="32"/>
      <c r="S33" s="32"/>
      <c r="V33" s="32"/>
      <c r="W33" s="32"/>
      <c r="AD33" s="32"/>
      <c r="AE33" s="32"/>
      <c r="AF33" s="32"/>
      <c r="AG33" s="32"/>
      <c r="AH33" s="32"/>
    </row>
    <row r="34" spans="3:34" x14ac:dyDescent="0.3">
      <c r="C34" s="26" t="s">
        <v>53</v>
      </c>
      <c r="D34" s="26"/>
      <c r="E34" s="26" t="s">
        <v>28</v>
      </c>
      <c r="F34" s="26"/>
      <c r="G34" s="26" t="s">
        <v>29</v>
      </c>
      <c r="H34" s="26"/>
      <c r="I34" s="26" t="s">
        <v>47</v>
      </c>
      <c r="J34" s="26"/>
      <c r="K34" s="26" t="s">
        <v>30</v>
      </c>
      <c r="L34" s="26"/>
      <c r="M34" s="26" t="s">
        <v>31</v>
      </c>
      <c r="N34" s="26"/>
      <c r="O34" s="26" t="s">
        <v>32</v>
      </c>
      <c r="P34" s="8"/>
      <c r="R34" s="32"/>
      <c r="S34" s="32"/>
      <c r="V34" s="32"/>
      <c r="W34" s="32"/>
      <c r="AD34" s="32"/>
      <c r="AE34" s="32"/>
      <c r="AF34" s="32"/>
      <c r="AG34" s="32"/>
      <c r="AH34" s="32"/>
    </row>
    <row r="35" spans="3:34" x14ac:dyDescent="0.3">
      <c r="P35" s="8"/>
      <c r="R35" s="32"/>
      <c r="S35" s="32"/>
      <c r="V35" s="32"/>
      <c r="W35" s="32"/>
      <c r="AD35" s="32"/>
      <c r="AE35" s="32"/>
      <c r="AF35" s="32"/>
      <c r="AG35" s="32"/>
      <c r="AH35" s="32"/>
    </row>
    <row r="36" spans="3:34" x14ac:dyDescent="0.3">
      <c r="C36" s="25" t="s">
        <v>12</v>
      </c>
      <c r="E36" s="27">
        <v>1085271.76</v>
      </c>
      <c r="G36" s="27">
        <v>334025.59999999998</v>
      </c>
      <c r="I36" s="27">
        <v>181803.47</v>
      </c>
      <c r="K36" s="27">
        <v>132039.59</v>
      </c>
      <c r="M36" s="27">
        <v>350465.11</v>
      </c>
      <c r="O36" s="27">
        <f>E36+G36+I36+K36+M36</f>
        <v>2083605.5299999998</v>
      </c>
      <c r="P36" s="8"/>
      <c r="R36" s="32"/>
      <c r="S36" s="32"/>
      <c r="V36" s="32"/>
      <c r="W36" s="32"/>
      <c r="AD36" s="32"/>
      <c r="AE36" s="32"/>
      <c r="AF36" s="32"/>
      <c r="AG36" s="32"/>
      <c r="AH36" s="32"/>
    </row>
    <row r="37" spans="3:34" x14ac:dyDescent="0.3">
      <c r="C37" s="26" t="s">
        <v>53</v>
      </c>
      <c r="D37" s="26"/>
      <c r="E37" s="26" t="s">
        <v>28</v>
      </c>
      <c r="F37" s="26"/>
      <c r="G37" s="26" t="s">
        <v>29</v>
      </c>
      <c r="H37" s="26"/>
      <c r="I37" s="26" t="s">
        <v>47</v>
      </c>
      <c r="J37" s="26"/>
      <c r="K37" s="26" t="s">
        <v>30</v>
      </c>
      <c r="L37" s="26"/>
      <c r="M37" s="26" t="s">
        <v>31</v>
      </c>
      <c r="N37" s="26"/>
      <c r="O37" s="26" t="s">
        <v>32</v>
      </c>
      <c r="P37" s="8"/>
      <c r="R37" s="32"/>
      <c r="S37" s="32"/>
      <c r="V37" s="32"/>
      <c r="W37" s="32"/>
      <c r="AD37" s="32"/>
      <c r="AE37" s="32"/>
      <c r="AF37" s="32"/>
      <c r="AG37" s="32"/>
      <c r="AH37" s="32"/>
    </row>
    <row r="38" spans="3:34" x14ac:dyDescent="0.3">
      <c r="P38" s="8"/>
      <c r="R38" s="32"/>
      <c r="S38" s="32"/>
      <c r="V38" s="32"/>
      <c r="W38" s="32"/>
      <c r="AD38" s="32"/>
      <c r="AE38" s="32"/>
      <c r="AF38" s="32"/>
      <c r="AG38" s="32"/>
      <c r="AH38" s="32"/>
    </row>
    <row r="39" spans="3:34" x14ac:dyDescent="0.3">
      <c r="C39" s="25" t="s">
        <v>11</v>
      </c>
      <c r="E39" s="27">
        <v>1009494</v>
      </c>
      <c r="G39" s="27">
        <v>303069</v>
      </c>
      <c r="I39" s="27">
        <v>193872</v>
      </c>
      <c r="K39" s="27">
        <v>115211</v>
      </c>
      <c r="M39" s="27">
        <v>358939</v>
      </c>
      <c r="O39" s="27">
        <f>E39+G39+I39+K39+M39</f>
        <v>1980585</v>
      </c>
      <c r="P39" s="8"/>
      <c r="R39" s="32"/>
      <c r="S39" s="32"/>
      <c r="V39" s="32"/>
      <c r="W39" s="32"/>
      <c r="AD39" s="32"/>
      <c r="AE39" s="32"/>
      <c r="AF39" s="32"/>
      <c r="AG39" s="32"/>
      <c r="AH39" s="32"/>
    </row>
    <row r="40" spans="3:34" x14ac:dyDescent="0.3">
      <c r="C40" s="26" t="s">
        <v>53</v>
      </c>
      <c r="D40" s="26"/>
      <c r="E40" s="26" t="s">
        <v>28</v>
      </c>
      <c r="F40" s="26"/>
      <c r="G40" s="26" t="s">
        <v>29</v>
      </c>
      <c r="H40" s="26"/>
      <c r="I40" s="26" t="s">
        <v>47</v>
      </c>
      <c r="J40" s="26"/>
      <c r="K40" s="26" t="s">
        <v>30</v>
      </c>
      <c r="L40" s="26"/>
      <c r="M40" s="26" t="s">
        <v>31</v>
      </c>
      <c r="N40" s="26"/>
      <c r="O40" s="26" t="s">
        <v>32</v>
      </c>
      <c r="P40" s="8"/>
      <c r="R40" s="32"/>
      <c r="S40" s="32"/>
      <c r="V40" s="32"/>
      <c r="W40" s="32"/>
      <c r="AD40" s="32"/>
      <c r="AE40" s="32"/>
      <c r="AF40" s="32"/>
      <c r="AG40" s="32"/>
      <c r="AH40" s="32"/>
    </row>
    <row r="41" spans="3:34" x14ac:dyDescent="0.3">
      <c r="P41" s="8"/>
      <c r="R41" s="32"/>
      <c r="S41" s="32"/>
      <c r="V41" s="32"/>
      <c r="W41" s="32"/>
      <c r="AD41" s="32"/>
      <c r="AE41" s="32"/>
      <c r="AF41" s="32"/>
      <c r="AG41" s="32"/>
      <c r="AH41" s="32"/>
    </row>
    <row r="42" spans="3:34" x14ac:dyDescent="0.3">
      <c r="C42" s="25" t="s">
        <v>2</v>
      </c>
      <c r="E42" s="27">
        <v>865634.97</v>
      </c>
      <c r="G42" s="27">
        <v>287830.62</v>
      </c>
      <c r="I42" s="27">
        <v>158702.93</v>
      </c>
      <c r="K42" s="27">
        <v>122868.32</v>
      </c>
      <c r="M42" s="27">
        <v>348300.04000000004</v>
      </c>
      <c r="O42" s="27">
        <f>E42+G42+I42+K42+M42</f>
        <v>1783336.88</v>
      </c>
      <c r="P42" s="8"/>
      <c r="R42" s="32"/>
      <c r="S42" s="32"/>
      <c r="V42" s="32"/>
      <c r="W42" s="32"/>
      <c r="AD42" s="32"/>
      <c r="AE42" s="32"/>
      <c r="AF42" s="32"/>
      <c r="AG42" s="32"/>
      <c r="AH42" s="32"/>
    </row>
    <row r="43" spans="3:34" x14ac:dyDescent="0.3">
      <c r="C43" s="26" t="s">
        <v>53</v>
      </c>
      <c r="D43" s="26"/>
      <c r="E43" s="26" t="s">
        <v>28</v>
      </c>
      <c r="F43" s="26"/>
      <c r="G43" s="26" t="s">
        <v>29</v>
      </c>
      <c r="H43" s="26"/>
      <c r="I43" s="26" t="s">
        <v>47</v>
      </c>
      <c r="J43" s="26"/>
      <c r="K43" s="26" t="s">
        <v>30</v>
      </c>
      <c r="L43" s="26"/>
      <c r="M43" s="26" t="s">
        <v>31</v>
      </c>
      <c r="N43" s="26"/>
      <c r="O43" s="26" t="s">
        <v>32</v>
      </c>
      <c r="P43" s="8"/>
      <c r="R43" s="32"/>
      <c r="S43" s="32"/>
      <c r="V43" s="32"/>
      <c r="W43" s="32"/>
      <c r="AD43" s="32"/>
      <c r="AE43" s="32"/>
      <c r="AF43" s="32"/>
      <c r="AG43" s="32"/>
      <c r="AH43" s="32"/>
    </row>
    <row r="44" spans="3:34" x14ac:dyDescent="0.3">
      <c r="P44" s="8"/>
      <c r="R44" s="32"/>
      <c r="S44" s="32"/>
      <c r="V44" s="32"/>
      <c r="W44" s="32"/>
      <c r="AD44" s="32"/>
      <c r="AE44" s="32"/>
      <c r="AF44" s="32"/>
      <c r="AG44" s="32"/>
      <c r="AH44" s="32"/>
    </row>
    <row r="45" spans="3:34" x14ac:dyDescent="0.3">
      <c r="C45" s="25" t="s">
        <v>10</v>
      </c>
      <c r="E45" s="27">
        <v>1078457</v>
      </c>
      <c r="G45" s="27">
        <v>271971</v>
      </c>
      <c r="I45" s="27">
        <v>204667</v>
      </c>
      <c r="K45" s="27">
        <v>134602</v>
      </c>
      <c r="M45" s="27">
        <v>420187</v>
      </c>
      <c r="O45" s="27">
        <f>E45+G45+I45+K45+M45</f>
        <v>2109884</v>
      </c>
      <c r="P45" s="8"/>
      <c r="R45" s="32"/>
      <c r="S45" s="32"/>
      <c r="V45" s="32"/>
      <c r="W45" s="32"/>
      <c r="AD45" s="32"/>
      <c r="AE45" s="32"/>
      <c r="AF45" s="32"/>
      <c r="AG45" s="32"/>
      <c r="AH45" s="32"/>
    </row>
    <row r="46" spans="3:34" x14ac:dyDescent="0.3">
      <c r="C46" s="26" t="s">
        <v>52</v>
      </c>
      <c r="D46" s="26"/>
      <c r="E46" s="26" t="s">
        <v>28</v>
      </c>
      <c r="F46" s="26"/>
      <c r="G46" s="26" t="s">
        <v>29</v>
      </c>
      <c r="H46" s="26"/>
      <c r="I46" s="26" t="s">
        <v>47</v>
      </c>
      <c r="J46" s="26"/>
      <c r="K46" s="26" t="s">
        <v>30</v>
      </c>
      <c r="L46" s="26"/>
      <c r="M46" s="26" t="s">
        <v>31</v>
      </c>
      <c r="N46" s="26"/>
      <c r="O46" s="26" t="s">
        <v>32</v>
      </c>
      <c r="P46" s="8"/>
      <c r="R46" s="32"/>
      <c r="S46" s="32"/>
      <c r="V46" s="32"/>
      <c r="W46" s="32"/>
      <c r="AD46" s="32"/>
      <c r="AE46" s="32"/>
      <c r="AF46" s="32"/>
      <c r="AG46" s="32"/>
      <c r="AH46" s="32"/>
    </row>
    <row r="47" spans="3:34" x14ac:dyDescent="0.3">
      <c r="P47" s="8"/>
      <c r="R47" s="32"/>
      <c r="S47" s="32"/>
      <c r="V47" s="32"/>
      <c r="W47" s="32"/>
      <c r="AD47" s="32"/>
      <c r="AE47" s="32"/>
      <c r="AF47" s="32"/>
      <c r="AG47" s="32"/>
      <c r="AH47" s="32"/>
    </row>
    <row r="48" spans="3:34" x14ac:dyDescent="0.3">
      <c r="C48" s="25" t="s">
        <v>9</v>
      </c>
      <c r="E48" s="27">
        <v>818798</v>
      </c>
      <c r="G48" s="27">
        <v>343204</v>
      </c>
      <c r="I48" s="27">
        <v>197141</v>
      </c>
      <c r="K48" s="27">
        <v>143619</v>
      </c>
      <c r="M48" s="27">
        <v>437582</v>
      </c>
      <c r="O48" s="27">
        <f>E48+G48+I48+K48+M48</f>
        <v>1940344</v>
      </c>
      <c r="P48" s="8"/>
      <c r="R48" s="32"/>
      <c r="S48" s="32"/>
      <c r="V48" s="32"/>
      <c r="W48" s="32"/>
      <c r="AD48" s="32"/>
      <c r="AE48" s="32"/>
      <c r="AF48" s="32"/>
      <c r="AG48" s="32"/>
      <c r="AH48" s="32"/>
    </row>
    <row r="49" spans="1:34" x14ac:dyDescent="0.3">
      <c r="C49" s="26" t="s">
        <v>52</v>
      </c>
      <c r="D49" s="26"/>
      <c r="E49" s="26" t="s">
        <v>28</v>
      </c>
      <c r="F49" s="26"/>
      <c r="G49" s="26" t="s">
        <v>29</v>
      </c>
      <c r="H49" s="26"/>
      <c r="I49" s="26" t="s">
        <v>47</v>
      </c>
      <c r="J49" s="26"/>
      <c r="K49" s="26" t="s">
        <v>30</v>
      </c>
      <c r="L49" s="26"/>
      <c r="M49" s="26" t="s">
        <v>31</v>
      </c>
      <c r="N49" s="26"/>
      <c r="O49" s="26" t="s">
        <v>32</v>
      </c>
      <c r="P49" s="26"/>
      <c r="R49" s="32"/>
      <c r="S49" s="32"/>
      <c r="V49" s="32"/>
      <c r="W49" s="32"/>
      <c r="AD49" s="32"/>
      <c r="AE49" s="32"/>
      <c r="AF49" s="32"/>
      <c r="AG49" s="32"/>
      <c r="AH49" s="32"/>
    </row>
    <row r="50" spans="1:34" x14ac:dyDescent="0.3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R50" s="32"/>
      <c r="S50" s="32"/>
      <c r="V50" s="32"/>
      <c r="W50" s="32"/>
      <c r="AD50" s="32"/>
      <c r="AE50" s="32"/>
      <c r="AF50" s="32"/>
      <c r="AG50" s="32"/>
      <c r="AH50" s="32"/>
    </row>
    <row r="51" spans="1:34" ht="18" x14ac:dyDescent="0.35">
      <c r="A51" s="35"/>
      <c r="B51" s="48" t="s">
        <v>35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2"/>
      <c r="AE51" s="32"/>
      <c r="AF51" s="32"/>
      <c r="AG51" s="32"/>
      <c r="AH51" s="32"/>
    </row>
    <row r="52" spans="1:34" x14ac:dyDescent="0.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2"/>
      <c r="AE52" s="32"/>
      <c r="AF52" s="32"/>
      <c r="AG52" s="32"/>
      <c r="AH52" s="32"/>
    </row>
    <row r="53" spans="1:34" x14ac:dyDescent="0.3">
      <c r="A53" s="35"/>
      <c r="B53" s="35"/>
      <c r="C53" s="35" t="s">
        <v>36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2"/>
      <c r="AE53" s="32"/>
      <c r="AF53" s="32"/>
      <c r="AG53" s="32"/>
      <c r="AH53" s="32"/>
    </row>
    <row r="54" spans="1:34" x14ac:dyDescent="0.3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2"/>
      <c r="AE54" s="32"/>
      <c r="AF54" s="32"/>
      <c r="AG54" s="32"/>
      <c r="AH54" s="32"/>
    </row>
    <row r="55" spans="1:34" x14ac:dyDescent="0.3">
      <c r="A55" s="49"/>
      <c r="B55" s="49"/>
      <c r="C55" s="49"/>
      <c r="D55" s="49"/>
      <c r="E55" s="49"/>
      <c r="F55" s="49"/>
      <c r="G55" s="49"/>
      <c r="H55" s="49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2"/>
      <c r="AE55" s="32"/>
      <c r="AF55" s="32"/>
      <c r="AG55" s="32"/>
      <c r="AH55" s="32"/>
    </row>
    <row r="56" spans="1:34" x14ac:dyDescent="0.3">
      <c r="A56" s="49"/>
      <c r="B56" s="49"/>
      <c r="C56" s="25" t="s">
        <v>55</v>
      </c>
      <c r="D56" s="49"/>
      <c r="E56" s="21" t="s">
        <v>48</v>
      </c>
      <c r="F56" s="49"/>
      <c r="G56" s="27">
        <f>SUM(G8:M8)</f>
        <v>1289846.04</v>
      </c>
      <c r="H56" s="4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2"/>
      <c r="AE56" s="32"/>
      <c r="AF56" s="32"/>
      <c r="AG56" s="32"/>
      <c r="AH56" s="32"/>
    </row>
    <row r="57" spans="1:34" ht="28.8" x14ac:dyDescent="0.3">
      <c r="C57" s="54" t="s">
        <v>0</v>
      </c>
      <c r="D57" s="26"/>
      <c r="E57" s="28" t="s">
        <v>37</v>
      </c>
      <c r="F57" s="26"/>
      <c r="G57" s="28" t="s">
        <v>38</v>
      </c>
      <c r="H57" s="26"/>
      <c r="I57" s="46"/>
      <c r="J57" s="46"/>
      <c r="K57" s="46"/>
      <c r="L57" s="46"/>
      <c r="M57" s="46"/>
      <c r="N57" s="46"/>
      <c r="O57" s="46"/>
      <c r="P57" s="46"/>
      <c r="R57" s="46"/>
      <c r="S57" s="46"/>
      <c r="T57" s="46"/>
      <c r="V57" s="46"/>
      <c r="W57" s="46"/>
      <c r="X57" s="46"/>
      <c r="AD57" s="32"/>
      <c r="AE57" s="32"/>
      <c r="AF57" s="32"/>
    </row>
    <row r="58" spans="1:34" x14ac:dyDescent="0.3">
      <c r="I58" s="32"/>
      <c r="J58" s="32"/>
      <c r="K58" s="32"/>
      <c r="L58" s="32"/>
      <c r="M58" s="32"/>
      <c r="N58" s="32"/>
      <c r="O58" s="32"/>
      <c r="R58" s="32"/>
      <c r="S58" s="32"/>
      <c r="V58" s="32"/>
      <c r="W58" s="32"/>
      <c r="AD58" s="32"/>
      <c r="AE58" s="32"/>
      <c r="AF58" s="32"/>
    </row>
    <row r="59" spans="1:34" x14ac:dyDescent="0.3">
      <c r="A59" s="49"/>
      <c r="B59" s="49"/>
      <c r="C59" s="25" t="s">
        <v>13</v>
      </c>
      <c r="D59" s="49"/>
      <c r="E59" s="21" t="s">
        <v>48</v>
      </c>
      <c r="F59" s="49"/>
      <c r="G59" s="27">
        <f>SUM(G11:M11)</f>
        <v>1279085.22</v>
      </c>
      <c r="H59" s="4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2"/>
      <c r="AE59" s="32"/>
      <c r="AF59" s="32"/>
      <c r="AG59" s="32"/>
      <c r="AH59" s="32"/>
    </row>
    <row r="60" spans="1:34" ht="28.8" x14ac:dyDescent="0.3">
      <c r="C60" s="54" t="s">
        <v>0</v>
      </c>
      <c r="D60" s="26"/>
      <c r="E60" s="28" t="s">
        <v>37</v>
      </c>
      <c r="F60" s="26"/>
      <c r="G60" s="28" t="s">
        <v>38</v>
      </c>
      <c r="H60" s="26"/>
      <c r="I60" s="46"/>
      <c r="J60" s="46"/>
      <c r="K60" s="46"/>
      <c r="L60" s="46"/>
      <c r="M60" s="46"/>
      <c r="N60" s="46"/>
      <c r="O60" s="46"/>
      <c r="P60" s="46"/>
      <c r="R60" s="46"/>
      <c r="S60" s="46"/>
      <c r="T60" s="46"/>
      <c r="V60" s="46"/>
      <c r="W60" s="46"/>
      <c r="X60" s="46"/>
      <c r="AD60" s="32"/>
      <c r="AE60" s="32"/>
      <c r="AF60" s="32"/>
    </row>
    <row r="61" spans="1:34" x14ac:dyDescent="0.3">
      <c r="I61" s="32"/>
      <c r="J61" s="32"/>
      <c r="K61" s="32"/>
      <c r="L61" s="32"/>
      <c r="M61" s="32"/>
      <c r="N61" s="32"/>
      <c r="O61" s="32"/>
      <c r="R61" s="32"/>
      <c r="S61" s="32"/>
      <c r="V61" s="32"/>
      <c r="W61" s="32"/>
      <c r="AD61" s="32"/>
      <c r="AE61" s="32"/>
      <c r="AF61" s="32"/>
    </row>
    <row r="62" spans="1:34" x14ac:dyDescent="0.3">
      <c r="A62" s="49"/>
      <c r="B62" s="49"/>
      <c r="C62" s="25" t="s">
        <v>12</v>
      </c>
      <c r="D62" s="49"/>
      <c r="E62" s="21" t="s">
        <v>48</v>
      </c>
      <c r="F62" s="49"/>
      <c r="G62" s="27">
        <f>SUM(G14:M14)</f>
        <v>1237429.0699999998</v>
      </c>
      <c r="H62" s="4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2"/>
      <c r="AE62" s="32"/>
      <c r="AF62" s="32"/>
      <c r="AG62" s="32"/>
      <c r="AH62" s="32"/>
    </row>
    <row r="63" spans="1:34" ht="28.8" x14ac:dyDescent="0.3">
      <c r="C63" s="54" t="s">
        <v>0</v>
      </c>
      <c r="D63" s="26"/>
      <c r="E63" s="28" t="s">
        <v>37</v>
      </c>
      <c r="F63" s="26"/>
      <c r="G63" s="28" t="s">
        <v>38</v>
      </c>
      <c r="H63" s="26"/>
      <c r="I63" s="46"/>
      <c r="J63" s="46"/>
      <c r="K63" s="46"/>
      <c r="L63" s="46"/>
      <c r="M63" s="46"/>
      <c r="N63" s="46"/>
      <c r="O63" s="46"/>
      <c r="P63" s="46"/>
      <c r="R63" s="46"/>
      <c r="S63" s="46"/>
      <c r="T63" s="46"/>
      <c r="V63" s="46"/>
      <c r="W63" s="46"/>
      <c r="X63" s="46"/>
      <c r="AD63" s="32"/>
      <c r="AE63" s="32"/>
      <c r="AF63" s="32"/>
    </row>
    <row r="64" spans="1:34" x14ac:dyDescent="0.3">
      <c r="I64" s="32"/>
      <c r="J64" s="32"/>
      <c r="K64" s="32"/>
      <c r="L64" s="32"/>
      <c r="M64" s="32"/>
      <c r="N64" s="32"/>
      <c r="O64" s="32"/>
      <c r="R64" s="32"/>
      <c r="S64" s="32"/>
      <c r="V64" s="32"/>
      <c r="W64" s="32"/>
      <c r="AD64" s="32"/>
      <c r="AE64" s="32"/>
      <c r="AF64" s="32"/>
    </row>
    <row r="65" spans="1:34" x14ac:dyDescent="0.3">
      <c r="A65" s="49"/>
      <c r="B65" s="49"/>
      <c r="C65" s="25" t="s">
        <v>11</v>
      </c>
      <c r="D65" s="49"/>
      <c r="E65" s="21" t="s">
        <v>48</v>
      </c>
      <c r="F65" s="49"/>
      <c r="G65" s="27">
        <f>SUM(G17:M17)</f>
        <v>1223835</v>
      </c>
      <c r="H65" s="4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2"/>
      <c r="AE65" s="32"/>
      <c r="AF65" s="32"/>
      <c r="AG65" s="32"/>
      <c r="AH65" s="32"/>
    </row>
    <row r="66" spans="1:34" ht="28.8" x14ac:dyDescent="0.3">
      <c r="C66" s="54" t="s">
        <v>0</v>
      </c>
      <c r="D66" s="26"/>
      <c r="E66" s="28" t="s">
        <v>37</v>
      </c>
      <c r="F66" s="26"/>
      <c r="G66" s="28" t="s">
        <v>38</v>
      </c>
      <c r="H66" s="26"/>
      <c r="I66" s="46"/>
      <c r="J66" s="46"/>
      <c r="K66" s="46"/>
      <c r="L66" s="46"/>
      <c r="M66" s="46"/>
      <c r="N66" s="46"/>
      <c r="O66" s="46"/>
      <c r="P66" s="46"/>
      <c r="R66" s="46"/>
      <c r="S66" s="46"/>
      <c r="T66" s="46"/>
      <c r="V66" s="46"/>
      <c r="W66" s="46"/>
      <c r="X66" s="46"/>
      <c r="AD66" s="32"/>
      <c r="AE66" s="32"/>
      <c r="AF66" s="32"/>
    </row>
    <row r="67" spans="1:34" x14ac:dyDescent="0.3">
      <c r="I67" s="32"/>
      <c r="J67" s="32"/>
      <c r="K67" s="32"/>
      <c r="L67" s="32"/>
      <c r="M67" s="32"/>
      <c r="N67" s="32"/>
      <c r="O67" s="32"/>
      <c r="R67" s="32"/>
      <c r="S67" s="32"/>
      <c r="V67" s="32"/>
      <c r="W67" s="32"/>
      <c r="AD67" s="32"/>
      <c r="AE67" s="32"/>
      <c r="AF67" s="32"/>
    </row>
    <row r="68" spans="1:34" x14ac:dyDescent="0.3">
      <c r="A68" s="49"/>
      <c r="B68" s="49"/>
      <c r="C68" s="25" t="s">
        <v>2</v>
      </c>
      <c r="D68" s="49"/>
      <c r="E68" s="21" t="s">
        <v>48</v>
      </c>
      <c r="F68" s="49"/>
      <c r="G68" s="27">
        <f>SUM(G20:M20)</f>
        <v>1202678.74</v>
      </c>
      <c r="H68" s="4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2"/>
      <c r="AE68" s="32"/>
      <c r="AF68" s="32"/>
    </row>
    <row r="69" spans="1:34" ht="28.8" x14ac:dyDescent="0.3">
      <c r="C69" s="54" t="s">
        <v>0</v>
      </c>
      <c r="D69" s="26"/>
      <c r="E69" s="28" t="s">
        <v>37</v>
      </c>
      <c r="F69" s="26"/>
      <c r="G69" s="28" t="s">
        <v>38</v>
      </c>
      <c r="H69" s="26"/>
      <c r="I69" s="46"/>
      <c r="J69" s="46"/>
      <c r="K69" s="46"/>
      <c r="L69" s="46"/>
      <c r="M69" s="46"/>
      <c r="N69" s="46"/>
      <c r="O69" s="46"/>
      <c r="P69" s="46"/>
      <c r="R69" s="46"/>
      <c r="S69" s="46"/>
      <c r="T69" s="46"/>
      <c r="V69" s="46"/>
      <c r="W69" s="46"/>
      <c r="X69" s="46"/>
      <c r="AD69" s="32"/>
      <c r="AE69" s="32"/>
      <c r="AF69" s="32"/>
    </row>
    <row r="70" spans="1:34" x14ac:dyDescent="0.3">
      <c r="I70" s="32"/>
      <c r="J70" s="32"/>
      <c r="K70" s="32"/>
      <c r="L70" s="32"/>
      <c r="M70" s="32"/>
      <c r="N70" s="32"/>
      <c r="O70" s="32"/>
      <c r="R70" s="32"/>
      <c r="S70" s="32"/>
      <c r="V70" s="32"/>
      <c r="W70" s="32"/>
      <c r="AD70" s="32"/>
      <c r="AE70" s="32"/>
      <c r="AF70" s="32"/>
    </row>
    <row r="71" spans="1:34" x14ac:dyDescent="0.3">
      <c r="A71" s="49"/>
      <c r="B71" s="49"/>
      <c r="C71" s="25" t="s">
        <v>10</v>
      </c>
      <c r="D71" s="49"/>
      <c r="E71" s="21" t="s">
        <v>48</v>
      </c>
      <c r="F71" s="49"/>
      <c r="G71" s="27">
        <f>SUM(G23:M23)</f>
        <v>1187456.8400000001</v>
      </c>
      <c r="H71" s="4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2"/>
      <c r="AE71" s="32"/>
      <c r="AF71" s="32"/>
    </row>
    <row r="72" spans="1:34" ht="28.8" x14ac:dyDescent="0.3">
      <c r="C72" s="54" t="s">
        <v>0</v>
      </c>
      <c r="D72" s="26"/>
      <c r="E72" s="28" t="s">
        <v>37</v>
      </c>
      <c r="F72" s="26"/>
      <c r="G72" s="28" t="s">
        <v>38</v>
      </c>
      <c r="H72" s="26"/>
      <c r="I72" s="46"/>
      <c r="J72" s="46"/>
      <c r="K72" s="46"/>
      <c r="L72" s="46"/>
      <c r="M72" s="46"/>
      <c r="N72" s="46"/>
      <c r="O72" s="46"/>
      <c r="P72" s="46"/>
      <c r="R72" s="46"/>
      <c r="S72" s="46"/>
      <c r="T72" s="46"/>
      <c r="V72" s="46"/>
      <c r="W72" s="46"/>
      <c r="X72" s="46"/>
      <c r="AD72" s="32"/>
      <c r="AE72" s="32"/>
      <c r="AF72" s="32"/>
    </row>
    <row r="73" spans="1:34" x14ac:dyDescent="0.3">
      <c r="I73" s="32"/>
      <c r="J73" s="32"/>
      <c r="K73" s="32"/>
      <c r="L73" s="32"/>
      <c r="M73" s="32"/>
      <c r="N73" s="32"/>
      <c r="O73" s="32"/>
      <c r="R73" s="32"/>
      <c r="S73" s="32"/>
      <c r="V73" s="32"/>
      <c r="W73" s="32"/>
      <c r="AD73" s="32"/>
      <c r="AE73" s="32"/>
      <c r="AF73" s="32"/>
    </row>
    <row r="74" spans="1:34" x14ac:dyDescent="0.3">
      <c r="C74" s="25" t="s">
        <v>9</v>
      </c>
      <c r="D74" s="26"/>
      <c r="E74" s="21" t="s">
        <v>48</v>
      </c>
      <c r="F74" s="26"/>
      <c r="G74" s="27">
        <f>SUM(G26:M26)</f>
        <v>1154467</v>
      </c>
      <c r="H74" s="26"/>
      <c r="I74" s="46"/>
      <c r="J74" s="32"/>
      <c r="K74" s="32"/>
      <c r="L74" s="32"/>
      <c r="M74" s="32"/>
      <c r="N74" s="32"/>
      <c r="O74" s="32"/>
      <c r="R74" s="32"/>
      <c r="S74" s="32"/>
      <c r="V74" s="32"/>
      <c r="W74" s="32"/>
      <c r="AD74" s="32"/>
      <c r="AE74" s="32"/>
      <c r="AF74" s="32"/>
    </row>
    <row r="75" spans="1:34" ht="28.8" x14ac:dyDescent="0.3">
      <c r="C75" s="54" t="s">
        <v>0</v>
      </c>
      <c r="D75" s="26"/>
      <c r="E75" s="28" t="s">
        <v>37</v>
      </c>
      <c r="F75" s="26"/>
      <c r="G75" s="28" t="s">
        <v>38</v>
      </c>
      <c r="H75" s="26"/>
      <c r="I75" s="46"/>
      <c r="J75" s="32"/>
      <c r="K75" s="32"/>
      <c r="L75" s="32"/>
      <c r="M75" s="32"/>
      <c r="N75" s="32"/>
      <c r="O75" s="32"/>
      <c r="R75" s="32"/>
      <c r="S75" s="32"/>
      <c r="V75" s="32"/>
      <c r="W75" s="32"/>
      <c r="AD75" s="32"/>
      <c r="AE75" s="32"/>
      <c r="AF75" s="32"/>
    </row>
    <row r="76" spans="1:34" x14ac:dyDescent="0.3">
      <c r="C76" s="26"/>
      <c r="D76" s="26"/>
      <c r="E76" s="26"/>
      <c r="F76" s="26"/>
      <c r="G76" s="26"/>
      <c r="H76" s="26"/>
      <c r="I76" s="46"/>
      <c r="J76" s="32"/>
      <c r="K76" s="32"/>
      <c r="L76" s="32"/>
      <c r="M76" s="32"/>
      <c r="N76" s="32"/>
      <c r="O76" s="32"/>
      <c r="R76" s="32"/>
      <c r="S76" s="32"/>
      <c r="V76" s="32"/>
      <c r="W76" s="32"/>
      <c r="AD76" s="32"/>
      <c r="AE76" s="32"/>
      <c r="AF76" s="32"/>
    </row>
    <row r="77" spans="1:34" x14ac:dyDescent="0.3">
      <c r="C77" s="26"/>
      <c r="D77" s="26"/>
      <c r="E77" s="26"/>
      <c r="F77" s="26"/>
      <c r="G77" s="26"/>
      <c r="H77" s="26"/>
      <c r="I77" s="46"/>
      <c r="J77" s="32"/>
      <c r="K77" s="32"/>
      <c r="L77" s="32"/>
      <c r="M77" s="32"/>
      <c r="N77" s="32"/>
      <c r="O77" s="32"/>
      <c r="R77" s="32"/>
      <c r="S77" s="32"/>
      <c r="V77" s="32"/>
      <c r="W77" s="32"/>
      <c r="AD77" s="32"/>
      <c r="AE77" s="32"/>
      <c r="AF77" s="32"/>
    </row>
    <row r="78" spans="1:34" x14ac:dyDescent="0.3">
      <c r="C78" s="25" t="s">
        <v>55</v>
      </c>
      <c r="D78" s="26"/>
      <c r="E78" s="21" t="s">
        <v>48</v>
      </c>
      <c r="F78" s="26"/>
      <c r="G78" s="27">
        <f>SUM(G30:M30)</f>
        <v>1154137.78</v>
      </c>
      <c r="H78" s="26"/>
      <c r="I78" s="46"/>
      <c r="J78" s="32"/>
      <c r="K78" s="32"/>
      <c r="L78" s="32"/>
      <c r="M78" s="32"/>
      <c r="N78" s="32"/>
      <c r="O78" s="32"/>
      <c r="R78" s="32"/>
      <c r="S78" s="32"/>
      <c r="V78" s="32"/>
      <c r="W78" s="32"/>
      <c r="AD78" s="32"/>
      <c r="AE78" s="32"/>
      <c r="AF78" s="32"/>
    </row>
    <row r="79" spans="1:34" ht="28.8" x14ac:dyDescent="0.3">
      <c r="C79" s="54" t="s">
        <v>34</v>
      </c>
      <c r="D79" s="26"/>
      <c r="E79" s="28" t="s">
        <v>37</v>
      </c>
      <c r="F79" s="26"/>
      <c r="G79" s="28" t="s">
        <v>38</v>
      </c>
      <c r="H79" s="26"/>
      <c r="I79" s="46"/>
      <c r="J79" s="32"/>
      <c r="K79" s="32"/>
      <c r="L79" s="32"/>
      <c r="M79" s="32"/>
      <c r="N79" s="32"/>
      <c r="O79" s="32"/>
      <c r="R79" s="32"/>
      <c r="S79" s="32"/>
      <c r="V79" s="32"/>
      <c r="W79" s="32"/>
      <c r="AD79" s="32"/>
      <c r="AE79" s="32"/>
      <c r="AF79" s="32"/>
    </row>
    <row r="80" spans="1:34" x14ac:dyDescent="0.3">
      <c r="C80" s="26"/>
      <c r="D80" s="26"/>
      <c r="E80" s="26"/>
      <c r="F80" s="26"/>
      <c r="G80" s="26"/>
      <c r="H80" s="26"/>
      <c r="I80" s="46"/>
      <c r="J80" s="32"/>
      <c r="K80" s="32"/>
      <c r="L80" s="32"/>
      <c r="M80" s="32"/>
      <c r="N80" s="32"/>
      <c r="O80" s="32"/>
      <c r="R80" s="32"/>
      <c r="S80" s="32"/>
      <c r="V80" s="32"/>
      <c r="W80" s="32"/>
      <c r="AD80" s="32"/>
      <c r="AE80" s="32"/>
      <c r="AF80" s="32"/>
    </row>
    <row r="81" spans="3:32" x14ac:dyDescent="0.3">
      <c r="C81" s="25" t="s">
        <v>13</v>
      </c>
      <c r="D81" s="26"/>
      <c r="E81" s="21" t="s">
        <v>48</v>
      </c>
      <c r="F81" s="26"/>
      <c r="G81" s="27">
        <f>SUM(G33:M33)</f>
        <v>1026816.3899999999</v>
      </c>
      <c r="H81" s="26"/>
      <c r="I81" s="46"/>
      <c r="J81" s="32"/>
      <c r="K81" s="32"/>
      <c r="L81" s="32"/>
      <c r="M81" s="32"/>
      <c r="N81" s="32"/>
      <c r="O81" s="32"/>
      <c r="R81" s="32"/>
      <c r="S81" s="32"/>
      <c r="V81" s="32"/>
      <c r="W81" s="32"/>
      <c r="AD81" s="32"/>
      <c r="AE81" s="32"/>
      <c r="AF81" s="32"/>
    </row>
    <row r="82" spans="3:32" ht="28.8" x14ac:dyDescent="0.3">
      <c r="C82" s="54" t="s">
        <v>52</v>
      </c>
      <c r="D82" s="26"/>
      <c r="E82" s="28" t="s">
        <v>37</v>
      </c>
      <c r="F82" s="26"/>
      <c r="G82" s="28" t="s">
        <v>38</v>
      </c>
      <c r="H82" s="26"/>
      <c r="I82" s="46"/>
      <c r="J82" s="32"/>
      <c r="K82" s="32"/>
      <c r="L82" s="32"/>
      <c r="M82" s="32"/>
      <c r="N82" s="32"/>
      <c r="O82" s="32"/>
      <c r="R82" s="32"/>
      <c r="S82" s="32"/>
      <c r="V82" s="32"/>
      <c r="W82" s="32"/>
      <c r="AD82" s="32"/>
      <c r="AE82" s="32"/>
      <c r="AF82" s="32"/>
    </row>
    <row r="83" spans="3:32" x14ac:dyDescent="0.3">
      <c r="C83" s="26"/>
      <c r="D83" s="26"/>
      <c r="E83" s="26"/>
      <c r="F83" s="26"/>
      <c r="G83" s="26"/>
      <c r="H83" s="26"/>
      <c r="I83" s="46"/>
      <c r="J83" s="32"/>
      <c r="K83" s="32"/>
      <c r="L83" s="32"/>
      <c r="M83" s="32"/>
      <c r="N83" s="32"/>
      <c r="O83" s="32"/>
      <c r="R83" s="32"/>
      <c r="S83" s="32"/>
      <c r="V83" s="32"/>
      <c r="W83" s="32"/>
      <c r="AD83" s="32"/>
      <c r="AE83" s="32"/>
      <c r="AF83" s="32"/>
    </row>
    <row r="84" spans="3:32" x14ac:dyDescent="0.3">
      <c r="C84" s="25" t="s">
        <v>12</v>
      </c>
      <c r="D84" s="26"/>
      <c r="E84" s="21" t="s">
        <v>48</v>
      </c>
      <c r="F84" s="26"/>
      <c r="G84" s="27">
        <f>SUM(G36:M36)</f>
        <v>998333.7699999999</v>
      </c>
      <c r="H84" s="26"/>
      <c r="I84" s="46"/>
      <c r="J84" s="32"/>
      <c r="K84" s="32"/>
      <c r="L84" s="32"/>
      <c r="M84" s="32"/>
      <c r="N84" s="32"/>
      <c r="O84" s="32"/>
      <c r="R84" s="32"/>
      <c r="S84" s="32"/>
      <c r="V84" s="32"/>
      <c r="W84" s="32"/>
      <c r="AD84" s="32"/>
      <c r="AE84" s="32"/>
      <c r="AF84" s="32"/>
    </row>
    <row r="85" spans="3:32" ht="28.8" x14ac:dyDescent="0.3">
      <c r="C85" s="54" t="s">
        <v>52</v>
      </c>
      <c r="D85" s="26"/>
      <c r="E85" s="28" t="s">
        <v>37</v>
      </c>
      <c r="F85" s="26"/>
      <c r="G85" s="28" t="s">
        <v>38</v>
      </c>
      <c r="H85" s="26"/>
      <c r="I85" s="46"/>
      <c r="J85" s="32"/>
      <c r="K85" s="32"/>
      <c r="L85" s="32"/>
      <c r="M85" s="32"/>
      <c r="N85" s="32"/>
      <c r="O85" s="32"/>
      <c r="R85" s="32"/>
      <c r="S85" s="32"/>
      <c r="V85" s="32"/>
      <c r="W85" s="32"/>
      <c r="AD85" s="32"/>
      <c r="AE85" s="32"/>
      <c r="AF85" s="32"/>
    </row>
    <row r="86" spans="3:32" x14ac:dyDescent="0.3">
      <c r="C86" s="26"/>
      <c r="D86" s="26"/>
      <c r="E86" s="26"/>
      <c r="F86" s="26"/>
      <c r="G86" s="26"/>
      <c r="H86" s="26"/>
      <c r="I86" s="46"/>
      <c r="J86" s="32"/>
      <c r="K86" s="32"/>
      <c r="L86" s="32"/>
      <c r="M86" s="32"/>
      <c r="N86" s="32"/>
      <c r="O86" s="32"/>
      <c r="R86" s="32"/>
      <c r="S86" s="32"/>
      <c r="V86" s="32"/>
      <c r="W86" s="32"/>
      <c r="AD86" s="32"/>
      <c r="AE86" s="32"/>
      <c r="AF86" s="32"/>
    </row>
    <row r="87" spans="3:32" x14ac:dyDescent="0.3">
      <c r="C87" s="25" t="s">
        <v>11</v>
      </c>
      <c r="D87" s="26"/>
      <c r="E87" s="21" t="s">
        <v>48</v>
      </c>
      <c r="F87" s="26"/>
      <c r="G87" s="27">
        <f>SUM(G39:M39)</f>
        <v>971091</v>
      </c>
      <c r="H87" s="26"/>
      <c r="I87" s="46"/>
      <c r="J87" s="32"/>
      <c r="K87" s="32"/>
      <c r="L87" s="32"/>
      <c r="M87" s="32"/>
      <c r="N87" s="32"/>
      <c r="O87" s="32"/>
      <c r="R87" s="32"/>
      <c r="S87" s="32"/>
      <c r="V87" s="32"/>
      <c r="W87" s="32"/>
      <c r="AD87" s="32"/>
      <c r="AE87" s="32"/>
      <c r="AF87" s="32"/>
    </row>
    <row r="88" spans="3:32" ht="28.8" x14ac:dyDescent="0.3">
      <c r="C88" s="54" t="s">
        <v>52</v>
      </c>
      <c r="D88" s="26"/>
      <c r="E88" s="28" t="s">
        <v>37</v>
      </c>
      <c r="F88" s="26"/>
      <c r="G88" s="28" t="s">
        <v>38</v>
      </c>
      <c r="H88" s="26"/>
      <c r="I88" s="46"/>
      <c r="J88" s="32"/>
      <c r="K88" s="32"/>
      <c r="L88" s="32"/>
      <c r="M88" s="32"/>
      <c r="N88" s="32"/>
      <c r="O88" s="32"/>
      <c r="R88" s="32"/>
      <c r="S88" s="32"/>
      <c r="V88" s="32"/>
      <c r="W88" s="32"/>
      <c r="AD88" s="32"/>
      <c r="AE88" s="32"/>
      <c r="AF88" s="32"/>
    </row>
    <row r="89" spans="3:32" x14ac:dyDescent="0.3">
      <c r="C89" s="26"/>
      <c r="D89" s="26"/>
      <c r="E89" s="26"/>
      <c r="F89" s="26"/>
      <c r="G89" s="26"/>
      <c r="H89" s="26"/>
      <c r="I89" s="46"/>
      <c r="J89" s="32"/>
      <c r="K89" s="32"/>
      <c r="L89" s="32"/>
      <c r="M89" s="32"/>
      <c r="N89" s="32"/>
      <c r="O89" s="32"/>
      <c r="R89" s="32"/>
      <c r="S89" s="32"/>
      <c r="V89" s="32"/>
      <c r="W89" s="32"/>
      <c r="AD89" s="32"/>
      <c r="AE89" s="32"/>
      <c r="AF89" s="32"/>
    </row>
    <row r="90" spans="3:32" x14ac:dyDescent="0.3">
      <c r="C90" s="25" t="s">
        <v>2</v>
      </c>
      <c r="D90" s="26"/>
      <c r="E90" s="21" t="s">
        <v>48</v>
      </c>
      <c r="F90" s="26"/>
      <c r="G90" s="27">
        <f>SUM(G42:M42)</f>
        <v>917701.91</v>
      </c>
      <c r="H90" s="26"/>
      <c r="I90" s="46"/>
      <c r="J90" s="32"/>
      <c r="K90" s="32"/>
      <c r="L90" s="32"/>
      <c r="M90" s="32"/>
      <c r="N90" s="32"/>
      <c r="O90" s="32"/>
      <c r="R90" s="32"/>
      <c r="S90" s="32"/>
      <c r="V90" s="32"/>
      <c r="W90" s="32"/>
      <c r="AD90" s="32"/>
      <c r="AE90" s="32"/>
      <c r="AF90" s="32"/>
    </row>
    <row r="91" spans="3:32" ht="28.8" x14ac:dyDescent="0.3">
      <c r="C91" s="54" t="s">
        <v>53</v>
      </c>
      <c r="D91" s="26"/>
      <c r="E91" s="28" t="s">
        <v>37</v>
      </c>
      <c r="F91" s="26"/>
      <c r="G91" s="28" t="s">
        <v>38</v>
      </c>
      <c r="H91" s="26"/>
      <c r="I91" s="46"/>
      <c r="J91" s="32"/>
      <c r="K91" s="32"/>
      <c r="L91" s="32"/>
      <c r="M91" s="32"/>
      <c r="N91" s="32"/>
      <c r="O91" s="32"/>
      <c r="R91" s="32"/>
      <c r="S91" s="32"/>
      <c r="V91" s="32"/>
      <c r="W91" s="32"/>
      <c r="AD91" s="32"/>
      <c r="AE91" s="32"/>
      <c r="AF91" s="32"/>
    </row>
    <row r="92" spans="3:32" x14ac:dyDescent="0.3">
      <c r="I92" s="32"/>
      <c r="J92" s="32"/>
      <c r="K92" s="32"/>
      <c r="L92" s="32"/>
      <c r="M92" s="32"/>
      <c r="N92" s="32"/>
      <c r="O92" s="32"/>
      <c r="R92" s="32"/>
      <c r="S92" s="32"/>
      <c r="V92" s="32"/>
      <c r="W92" s="32"/>
      <c r="AD92" s="32"/>
      <c r="AE92" s="32"/>
      <c r="AF92" s="32"/>
    </row>
    <row r="93" spans="3:32" x14ac:dyDescent="0.3">
      <c r="C93" s="25" t="s">
        <v>10</v>
      </c>
      <c r="D93" s="26"/>
      <c r="E93" s="21" t="s">
        <v>48</v>
      </c>
      <c r="F93" s="26"/>
      <c r="G93" s="27">
        <f>SUM(G45:M45)</f>
        <v>1031427</v>
      </c>
      <c r="H93" s="26"/>
      <c r="I93" s="46"/>
      <c r="J93" s="32"/>
      <c r="K93" s="32"/>
      <c r="L93" s="32"/>
      <c r="M93" s="32"/>
      <c r="N93" s="32"/>
      <c r="O93" s="32"/>
      <c r="R93" s="32"/>
      <c r="S93" s="32"/>
      <c r="V93" s="32"/>
      <c r="W93" s="32"/>
      <c r="AD93" s="32"/>
      <c r="AE93" s="32"/>
      <c r="AF93" s="32"/>
    </row>
    <row r="94" spans="3:32" ht="28.8" x14ac:dyDescent="0.3">
      <c r="C94" s="54" t="s">
        <v>53</v>
      </c>
      <c r="D94" s="26"/>
      <c r="E94" s="28" t="s">
        <v>37</v>
      </c>
      <c r="F94" s="26"/>
      <c r="G94" s="28" t="s">
        <v>38</v>
      </c>
      <c r="H94" s="26"/>
      <c r="I94" s="46"/>
      <c r="J94" s="32"/>
      <c r="K94" s="32"/>
      <c r="L94" s="32"/>
      <c r="M94" s="32"/>
      <c r="N94" s="32"/>
      <c r="O94" s="32"/>
      <c r="R94" s="32"/>
      <c r="S94" s="32"/>
      <c r="V94" s="32"/>
      <c r="W94" s="32"/>
      <c r="AD94" s="32"/>
      <c r="AE94" s="32"/>
      <c r="AF94" s="32"/>
    </row>
    <row r="95" spans="3:32" x14ac:dyDescent="0.3">
      <c r="C95" s="26"/>
      <c r="D95" s="26"/>
      <c r="E95" s="26"/>
      <c r="F95" s="26"/>
      <c r="G95" s="26"/>
      <c r="H95" s="26"/>
      <c r="I95" s="46"/>
      <c r="J95" s="32"/>
      <c r="K95" s="32"/>
      <c r="L95" s="32"/>
      <c r="M95" s="32"/>
      <c r="N95" s="32"/>
      <c r="O95" s="32"/>
      <c r="R95" s="32"/>
      <c r="S95" s="32"/>
      <c r="V95" s="32"/>
      <c r="W95" s="32"/>
      <c r="AD95" s="32"/>
      <c r="AE95" s="32"/>
      <c r="AF95" s="32"/>
    </row>
    <row r="96" spans="3:32" x14ac:dyDescent="0.3">
      <c r="C96" s="25" t="s">
        <v>9</v>
      </c>
      <c r="D96" s="26"/>
      <c r="E96" s="21" t="s">
        <v>48</v>
      </c>
      <c r="F96" s="26"/>
      <c r="G96" s="27">
        <f>SUM(G48:M48)</f>
        <v>1121546</v>
      </c>
      <c r="H96" s="26"/>
      <c r="I96" s="46"/>
      <c r="J96" s="32"/>
      <c r="K96" s="32"/>
      <c r="L96" s="32"/>
      <c r="M96" s="32"/>
      <c r="N96" s="32"/>
      <c r="O96" s="32"/>
      <c r="R96" s="32"/>
      <c r="S96" s="32"/>
      <c r="V96" s="32"/>
      <c r="W96" s="32"/>
      <c r="AD96" s="32"/>
      <c r="AE96" s="32"/>
      <c r="AF96" s="32"/>
    </row>
    <row r="97" spans="1:32" ht="28.8" x14ac:dyDescent="0.3">
      <c r="C97" s="54" t="s">
        <v>53</v>
      </c>
      <c r="D97" s="26"/>
      <c r="E97" s="28" t="s">
        <v>37</v>
      </c>
      <c r="F97" s="26"/>
      <c r="G97" s="28" t="s">
        <v>38</v>
      </c>
      <c r="H97" s="26"/>
      <c r="I97" s="46"/>
      <c r="J97" s="32"/>
      <c r="K97" s="32"/>
      <c r="L97" s="32"/>
      <c r="M97" s="32"/>
      <c r="N97" s="32"/>
      <c r="O97" s="32"/>
      <c r="R97" s="32"/>
      <c r="S97" s="32"/>
      <c r="V97" s="32"/>
      <c r="W97" s="32"/>
      <c r="AD97" s="32"/>
      <c r="AE97" s="32"/>
      <c r="AF97" s="32"/>
    </row>
    <row r="98" spans="1:32" x14ac:dyDescent="0.3">
      <c r="C98" s="26"/>
      <c r="D98" s="26"/>
      <c r="E98" s="26"/>
      <c r="F98" s="26"/>
      <c r="G98" s="26"/>
      <c r="H98" s="26"/>
      <c r="I98" s="46"/>
      <c r="J98" s="32"/>
      <c r="K98" s="32"/>
      <c r="L98" s="32"/>
      <c r="M98" s="32"/>
      <c r="N98" s="32"/>
      <c r="O98" s="32"/>
      <c r="R98" s="32"/>
      <c r="S98" s="32"/>
      <c r="V98" s="32"/>
      <c r="W98" s="32"/>
      <c r="AD98" s="32"/>
      <c r="AE98" s="32"/>
      <c r="AF98" s="32"/>
    </row>
    <row r="99" spans="1:32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2"/>
      <c r="K99" s="32"/>
      <c r="L99" s="32"/>
      <c r="M99" s="32"/>
      <c r="N99" s="32"/>
      <c r="O99" s="32"/>
      <c r="R99" s="32"/>
      <c r="S99" s="32"/>
      <c r="V99" s="32"/>
      <c r="W99" s="32"/>
      <c r="AD99" s="32"/>
      <c r="AE99" s="32"/>
      <c r="AF99" s="32"/>
    </row>
    <row r="100" spans="1:32" ht="18" x14ac:dyDescent="0.35">
      <c r="A100" s="35"/>
      <c r="B100" s="48" t="s">
        <v>39</v>
      </c>
      <c r="C100" s="35"/>
      <c r="D100" s="35"/>
      <c r="E100" s="35"/>
      <c r="F100" s="35"/>
      <c r="G100" s="35"/>
      <c r="H100" s="35"/>
      <c r="I100" s="35"/>
      <c r="J100" s="32"/>
      <c r="K100" s="32"/>
      <c r="L100" s="32"/>
      <c r="M100" s="32"/>
      <c r="N100" s="32"/>
      <c r="O100" s="32"/>
      <c r="R100" s="32"/>
      <c r="S100" s="32"/>
      <c r="V100" s="32"/>
      <c r="W100" s="32"/>
      <c r="AD100" s="32"/>
      <c r="AE100" s="32"/>
      <c r="AF100" s="32"/>
    </row>
    <row r="101" spans="1:32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2"/>
      <c r="K101" s="32"/>
      <c r="L101" s="32"/>
      <c r="M101" s="32"/>
      <c r="N101" s="32"/>
      <c r="O101" s="32"/>
      <c r="R101" s="32"/>
      <c r="S101" s="32"/>
      <c r="V101" s="32"/>
      <c r="W101" s="32"/>
      <c r="AD101" s="32"/>
      <c r="AE101" s="32"/>
      <c r="AF101" s="32"/>
    </row>
    <row r="102" spans="1:32" x14ac:dyDescent="0.3">
      <c r="A102" s="35"/>
      <c r="B102" s="35"/>
      <c r="C102" s="35" t="s">
        <v>40</v>
      </c>
      <c r="D102" s="35"/>
      <c r="E102" s="35"/>
      <c r="F102" s="35"/>
      <c r="G102" s="35"/>
      <c r="H102" s="35"/>
      <c r="I102" s="35" t="s">
        <v>50</v>
      </c>
      <c r="J102" s="32"/>
      <c r="K102" s="32"/>
      <c r="L102" s="32"/>
      <c r="M102" s="32"/>
      <c r="N102" s="32"/>
      <c r="O102" s="32"/>
      <c r="R102" s="32"/>
      <c r="S102" s="32"/>
      <c r="V102" s="32"/>
      <c r="W102" s="32"/>
      <c r="AD102" s="32"/>
      <c r="AE102" s="32"/>
      <c r="AF102" s="32"/>
    </row>
    <row r="103" spans="1:32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2"/>
      <c r="K103" s="32"/>
      <c r="L103" s="32"/>
      <c r="M103" s="32"/>
      <c r="N103" s="32"/>
      <c r="O103" s="32"/>
      <c r="R103" s="32"/>
      <c r="S103" s="32"/>
      <c r="V103" s="32"/>
      <c r="W103" s="32"/>
      <c r="AD103" s="32"/>
      <c r="AE103" s="32"/>
      <c r="AF103" s="32"/>
    </row>
    <row r="104" spans="1:32" x14ac:dyDescent="0.3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32"/>
      <c r="AE104" s="32"/>
      <c r="AF104" s="32"/>
    </row>
    <row r="105" spans="1:32" x14ac:dyDescent="0.3">
      <c r="C105" s="25" t="s">
        <v>13</v>
      </c>
      <c r="D105" s="26"/>
      <c r="E105" s="27"/>
      <c r="F105" s="26"/>
      <c r="G105" s="25" t="s">
        <v>13</v>
      </c>
      <c r="H105" s="26"/>
      <c r="I105" s="27">
        <v>1872789.6199999996</v>
      </c>
      <c r="J105" s="26"/>
      <c r="K105" s="25" t="s">
        <v>12</v>
      </c>
      <c r="L105" s="26"/>
      <c r="M105" s="27">
        <v>2061260</v>
      </c>
      <c r="N105" s="26"/>
      <c r="O105" s="25" t="s">
        <v>11</v>
      </c>
      <c r="P105" s="26"/>
      <c r="Q105" s="27">
        <v>1817720</v>
      </c>
      <c r="R105" s="26"/>
      <c r="S105" s="25" t="s">
        <v>2</v>
      </c>
      <c r="T105" s="26"/>
      <c r="U105" s="27">
        <v>1544032</v>
      </c>
      <c r="V105" s="26"/>
      <c r="W105" s="25" t="s">
        <v>10</v>
      </c>
      <c r="X105" s="26"/>
      <c r="Y105" s="27">
        <v>1808415</v>
      </c>
      <c r="Z105" s="26"/>
      <c r="AA105" s="25" t="s">
        <v>9</v>
      </c>
      <c r="AB105" s="26"/>
      <c r="AC105" s="27">
        <v>1415674</v>
      </c>
      <c r="AD105" s="32"/>
      <c r="AE105" s="32"/>
      <c r="AF105" s="32"/>
    </row>
    <row r="106" spans="1:32" x14ac:dyDescent="0.3">
      <c r="C106" s="26" t="s">
        <v>27</v>
      </c>
      <c r="D106" s="26"/>
      <c r="E106" s="28" t="s">
        <v>41</v>
      </c>
      <c r="F106" s="26"/>
      <c r="G106" s="26" t="s">
        <v>27</v>
      </c>
      <c r="H106" s="26"/>
      <c r="I106" s="28" t="s">
        <v>41</v>
      </c>
      <c r="J106" s="26"/>
      <c r="K106" s="26" t="s">
        <v>33</v>
      </c>
      <c r="L106" s="26"/>
      <c r="M106" s="28" t="s">
        <v>41</v>
      </c>
      <c r="N106" s="26"/>
      <c r="O106" s="26" t="s">
        <v>0</v>
      </c>
      <c r="P106" s="26"/>
      <c r="Q106" s="28" t="s">
        <v>41</v>
      </c>
      <c r="R106" s="26"/>
      <c r="S106" s="26" t="s">
        <v>0</v>
      </c>
      <c r="T106" s="26"/>
      <c r="U106" s="28" t="s">
        <v>41</v>
      </c>
      <c r="V106" s="26"/>
      <c r="W106" s="26" t="s">
        <v>0</v>
      </c>
      <c r="X106" s="26"/>
      <c r="Y106" s="28" t="s">
        <v>41</v>
      </c>
      <c r="Z106" s="26"/>
      <c r="AA106" s="26" t="s">
        <v>0</v>
      </c>
      <c r="AB106" s="26"/>
      <c r="AC106" s="28" t="s">
        <v>41</v>
      </c>
      <c r="AD106" s="32"/>
      <c r="AE106" s="32"/>
      <c r="AF106" s="32"/>
    </row>
    <row r="107" spans="1:32" x14ac:dyDescent="0.3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32"/>
      <c r="AE107" s="32"/>
      <c r="AF107" s="32"/>
    </row>
    <row r="108" spans="1:32" x14ac:dyDescent="0.3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32"/>
      <c r="AE108" s="32"/>
      <c r="AF108" s="32"/>
    </row>
    <row r="109" spans="1:32" x14ac:dyDescent="0.3">
      <c r="C109" s="25" t="str">
        <f>C105</f>
        <v>August</v>
      </c>
      <c r="D109" s="26"/>
      <c r="E109" s="27"/>
      <c r="F109" s="26"/>
      <c r="G109" s="25" t="str">
        <f>G105</f>
        <v>August</v>
      </c>
      <c r="H109" s="26"/>
      <c r="I109" s="27">
        <v>1999560.8599999999</v>
      </c>
      <c r="J109" s="26"/>
      <c r="K109" s="25" t="s">
        <v>12</v>
      </c>
      <c r="L109" s="26"/>
      <c r="M109" s="27">
        <v>1755613.4699999997</v>
      </c>
      <c r="N109" s="26"/>
      <c r="O109" s="25" t="s">
        <v>11</v>
      </c>
      <c r="P109" s="26"/>
      <c r="Q109" s="27">
        <v>1622684</v>
      </c>
      <c r="R109" s="26"/>
      <c r="S109" s="25" t="s">
        <v>2</v>
      </c>
      <c r="T109" s="26"/>
      <c r="U109" s="27">
        <v>1931489</v>
      </c>
      <c r="V109" s="26"/>
      <c r="W109" s="25" t="s">
        <v>10</v>
      </c>
      <c r="X109" s="26"/>
      <c r="Y109" s="27">
        <v>1473400.21</v>
      </c>
      <c r="Z109" s="26"/>
      <c r="AA109" s="25" t="s">
        <v>9</v>
      </c>
      <c r="AB109" s="26"/>
      <c r="AC109" s="27">
        <v>1681930</v>
      </c>
      <c r="AD109" s="32"/>
      <c r="AE109" s="32"/>
      <c r="AF109" s="32"/>
    </row>
    <row r="110" spans="1:32" ht="28.8" x14ac:dyDescent="0.3">
      <c r="C110" s="28" t="s">
        <v>42</v>
      </c>
      <c r="D110" s="26"/>
      <c r="E110" s="28" t="s">
        <v>41</v>
      </c>
      <c r="F110" s="26"/>
      <c r="G110" s="28" t="s">
        <v>43</v>
      </c>
      <c r="H110" s="26"/>
      <c r="I110" s="28" t="s">
        <v>41</v>
      </c>
      <c r="J110" s="26"/>
      <c r="K110" s="55" t="s">
        <v>54</v>
      </c>
      <c r="L110" s="26"/>
      <c r="M110" s="28" t="s">
        <v>41</v>
      </c>
      <c r="N110" s="26"/>
      <c r="O110" s="55" t="s">
        <v>54</v>
      </c>
      <c r="P110" s="26"/>
      <c r="Q110" s="28" t="s">
        <v>41</v>
      </c>
      <c r="R110" s="26"/>
      <c r="S110" s="55" t="s">
        <v>54</v>
      </c>
      <c r="T110" s="26"/>
      <c r="U110" s="28" t="s">
        <v>41</v>
      </c>
      <c r="V110" s="26"/>
      <c r="W110" s="55" t="s">
        <v>54</v>
      </c>
      <c r="X110" s="26"/>
      <c r="Y110" s="28" t="s">
        <v>41</v>
      </c>
      <c r="Z110" s="26"/>
      <c r="AA110" s="55" t="s">
        <v>54</v>
      </c>
      <c r="AB110" s="26"/>
      <c r="AC110" s="28" t="s">
        <v>41</v>
      </c>
      <c r="AD110" s="32"/>
      <c r="AE110" s="32"/>
      <c r="AF110" s="32"/>
    </row>
    <row r="111" spans="1:32" x14ac:dyDescent="0.3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32"/>
      <c r="AE111" s="32"/>
      <c r="AF111" s="32"/>
    </row>
    <row r="112" spans="1:32" x14ac:dyDescent="0.3">
      <c r="A112" s="32"/>
      <c r="B112" s="32"/>
      <c r="C112" s="46"/>
      <c r="D112" s="46"/>
      <c r="E112" s="46"/>
      <c r="F112" s="46"/>
      <c r="G112" s="46"/>
      <c r="H112" s="46"/>
      <c r="I112" s="46"/>
      <c r="J112" s="46"/>
      <c r="K112" s="32"/>
      <c r="L112" s="46"/>
      <c r="M112" s="32"/>
      <c r="N112" s="32"/>
      <c r="O112" s="32"/>
      <c r="R112" s="32"/>
      <c r="S112" s="32"/>
      <c r="V112" s="32"/>
      <c r="W112" s="32"/>
      <c r="AD112" s="32"/>
      <c r="AE112" s="32"/>
      <c r="AF112" s="32"/>
    </row>
    <row r="113" spans="1:32" x14ac:dyDescent="0.3">
      <c r="A113" s="32"/>
      <c r="B113" s="32"/>
      <c r="C113" s="46"/>
      <c r="D113" s="46"/>
      <c r="E113" s="46"/>
      <c r="F113" s="46"/>
      <c r="G113" s="46"/>
      <c r="H113" s="46"/>
      <c r="I113" s="46"/>
      <c r="J113" s="46"/>
      <c r="K113" s="32"/>
      <c r="L113" s="46"/>
      <c r="M113" s="32"/>
      <c r="N113" s="32"/>
      <c r="O113" s="32"/>
      <c r="R113" s="32"/>
      <c r="S113" s="32"/>
      <c r="V113" s="32"/>
      <c r="W113" s="32"/>
      <c r="AD113" s="32"/>
      <c r="AE113" s="32"/>
      <c r="AF113" s="32"/>
    </row>
    <row r="114" spans="1:32" x14ac:dyDescent="0.3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R114" s="32"/>
      <c r="S114" s="32"/>
      <c r="V114" s="32"/>
      <c r="W114" s="32"/>
      <c r="AD114" s="32"/>
      <c r="AE114" s="32"/>
      <c r="AF114" s="32"/>
    </row>
    <row r="115" spans="1:32" x14ac:dyDescent="0.3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R115" s="32"/>
      <c r="S115" s="32"/>
      <c r="V115" s="32"/>
      <c r="W115" s="32"/>
      <c r="AD115" s="32"/>
      <c r="AE115" s="32"/>
      <c r="AF115" s="32"/>
    </row>
    <row r="116" spans="1:32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R116" s="32"/>
      <c r="S116" s="32"/>
      <c r="V116" s="32"/>
      <c r="W116" s="32"/>
      <c r="AD116" s="32"/>
      <c r="AE116" s="32"/>
      <c r="AF116" s="32"/>
    </row>
    <row r="117" spans="1:32" x14ac:dyDescent="0.3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R117" s="32"/>
      <c r="S117" s="32"/>
      <c r="V117" s="32"/>
      <c r="W117" s="32"/>
      <c r="AD117" s="32"/>
      <c r="AE117" s="32"/>
      <c r="AF117" s="32"/>
    </row>
    <row r="118" spans="1:32" x14ac:dyDescent="0.3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R118" s="32"/>
      <c r="S118" s="32"/>
      <c r="V118" s="32"/>
      <c r="W118" s="32"/>
      <c r="AD118" s="32"/>
      <c r="AE118" s="32"/>
      <c r="AF118" s="32"/>
    </row>
    <row r="119" spans="1:32" x14ac:dyDescent="0.3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R119" s="32"/>
      <c r="S119" s="32"/>
      <c r="V119" s="32"/>
      <c r="W119" s="32"/>
      <c r="AD119" s="32"/>
      <c r="AE119" s="32"/>
      <c r="AF119" s="32"/>
    </row>
    <row r="120" spans="1:32" x14ac:dyDescent="0.3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R120" s="32"/>
      <c r="S120" s="32"/>
      <c r="V120" s="32"/>
      <c r="W120" s="32"/>
      <c r="AD120" s="32"/>
      <c r="AE120" s="32"/>
      <c r="AF120" s="32"/>
    </row>
    <row r="121" spans="1:32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R121" s="32"/>
      <c r="S121" s="32"/>
      <c r="V121" s="32"/>
      <c r="W121" s="32"/>
      <c r="AD121" s="32"/>
      <c r="AE121" s="32"/>
      <c r="AF121" s="32"/>
    </row>
    <row r="122" spans="1:32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R122" s="32"/>
      <c r="S122" s="32"/>
      <c r="V122" s="32"/>
      <c r="W122" s="32"/>
    </row>
    <row r="123" spans="1:32" x14ac:dyDescent="0.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R123" s="32"/>
      <c r="S123" s="32"/>
      <c r="V123" s="32"/>
      <c r="W123" s="32"/>
    </row>
    <row r="124" spans="1:32" x14ac:dyDescent="0.3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R124" s="32"/>
      <c r="S124" s="32"/>
      <c r="V124" s="32"/>
      <c r="W124" s="32"/>
    </row>
    <row r="125" spans="1:32" x14ac:dyDescent="0.3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R125" s="32"/>
      <c r="S125" s="32"/>
      <c r="V125" s="32"/>
      <c r="W125" s="32"/>
    </row>
    <row r="126" spans="1:32" x14ac:dyDescent="0.3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R126" s="32"/>
      <c r="S126" s="32"/>
      <c r="V126" s="32"/>
      <c r="W126" s="32"/>
    </row>
    <row r="127" spans="1:32" x14ac:dyDescent="0.3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R127" s="32"/>
      <c r="S127" s="32"/>
      <c r="V127" s="32"/>
      <c r="W127" s="32"/>
    </row>
    <row r="128" spans="1:32" x14ac:dyDescent="0.3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R128" s="32"/>
      <c r="S128" s="32"/>
      <c r="V128" s="32"/>
      <c r="W128" s="32"/>
    </row>
    <row r="129" spans="1:23" x14ac:dyDescent="0.3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R129" s="32"/>
      <c r="S129" s="32"/>
      <c r="V129" s="32"/>
      <c r="W129" s="32"/>
    </row>
    <row r="130" spans="1:23" x14ac:dyDescent="0.3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R130" s="32"/>
      <c r="S130" s="32"/>
      <c r="V130" s="32"/>
      <c r="W130" s="32"/>
    </row>
    <row r="131" spans="1:23" x14ac:dyDescent="0.3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R131" s="32"/>
      <c r="S131" s="32"/>
      <c r="V131" s="32"/>
      <c r="W131" s="32"/>
    </row>
    <row r="132" spans="1:23" x14ac:dyDescent="0.3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R132" s="32"/>
      <c r="S132" s="32"/>
      <c r="V132" s="32"/>
      <c r="W132" s="32"/>
    </row>
    <row r="133" spans="1:23" x14ac:dyDescent="0.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R133" s="32"/>
      <c r="S133" s="32"/>
      <c r="V133" s="32"/>
      <c r="W133" s="32"/>
    </row>
    <row r="134" spans="1:23" x14ac:dyDescent="0.3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R134" s="32"/>
      <c r="S134" s="32"/>
      <c r="V134" s="32"/>
      <c r="W134" s="32"/>
    </row>
    <row r="135" spans="1:23" x14ac:dyDescent="0.3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R135" s="32"/>
      <c r="S135" s="32"/>
      <c r="V135" s="32"/>
      <c r="W135" s="32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Joseph Keough</cp:lastModifiedBy>
  <cp:lastPrinted>2020-10-14T15:25:48Z</cp:lastPrinted>
  <dcterms:created xsi:type="dcterms:W3CDTF">2020-04-08T14:34:01Z</dcterms:created>
  <dcterms:modified xsi:type="dcterms:W3CDTF">2020-10-16T15:54:19Z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